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15" yWindow="1845" windowWidth="16980" windowHeight="10965" tabRatio="601"/>
  </bookViews>
  <sheets>
    <sheet name="ДУЗ №37" sheetId="66" r:id="rId1"/>
  </sheets>
  <definedNames>
    <definedName name="_xlnm.Print_Area" localSheetId="0">'ДУЗ №37'!$A$1:$J$209</definedName>
  </definedNames>
  <calcPr calcId="144525" calcMode="manual"/>
</workbook>
</file>

<file path=xl/calcChain.xml><?xml version="1.0" encoding="utf-8"?>
<calcChain xmlns="http://schemas.openxmlformats.org/spreadsheetml/2006/main">
  <c r="I114" i="66" l="1"/>
  <c r="H114" i="66"/>
  <c r="D114" i="66"/>
  <c r="D7" i="66" l="1"/>
  <c r="H7" i="66"/>
  <c r="D9" i="66" l="1"/>
  <c r="D45" i="66" l="1"/>
  <c r="D47" i="66"/>
  <c r="D125" i="66" l="1"/>
  <c r="D39" i="66" l="1"/>
  <c r="J129" i="66" l="1"/>
  <c r="E129" i="66"/>
  <c r="F129" i="66" l="1"/>
  <c r="G129" i="66"/>
  <c r="D140" i="66" l="1"/>
  <c r="I140" i="66"/>
  <c r="H140" i="66"/>
  <c r="D157" i="66"/>
  <c r="E38" i="66"/>
  <c r="G38" i="66" s="1"/>
  <c r="I39" i="66"/>
  <c r="H39" i="66"/>
  <c r="I134" i="66"/>
  <c r="I157" i="66"/>
  <c r="I182" i="66"/>
  <c r="I193" i="66"/>
  <c r="H134" i="66"/>
  <c r="H157" i="66"/>
  <c r="H182" i="66"/>
  <c r="H193" i="66"/>
  <c r="J193" i="66" s="1"/>
  <c r="E131" i="66"/>
  <c r="G131" i="66" s="1"/>
  <c r="E139" i="66"/>
  <c r="G139" i="66" s="1"/>
  <c r="E135" i="66"/>
  <c r="G135" i="66" s="1"/>
  <c r="E136" i="66"/>
  <c r="G136" i="66" s="1"/>
  <c r="E137" i="66"/>
  <c r="F137" i="66" s="1"/>
  <c r="E171" i="66"/>
  <c r="F171" i="66" s="1"/>
  <c r="E186" i="66"/>
  <c r="E141" i="66"/>
  <c r="E145" i="66"/>
  <c r="E177" i="66"/>
  <c r="F177" i="66" s="1"/>
  <c r="E201" i="66"/>
  <c r="F201" i="66" s="1"/>
  <c r="D134" i="66"/>
  <c r="D182" i="66"/>
  <c r="J179" i="66"/>
  <c r="E179" i="66"/>
  <c r="F179" i="66" s="1"/>
  <c r="G179" i="66"/>
  <c r="I125" i="66"/>
  <c r="H125" i="66"/>
  <c r="E125" i="66"/>
  <c r="G125" i="66" s="1"/>
  <c r="D121" i="66"/>
  <c r="D120" i="66" s="1"/>
  <c r="J9" i="66"/>
  <c r="J10" i="66"/>
  <c r="E9" i="66"/>
  <c r="F9" i="66" s="1"/>
  <c r="E10" i="66"/>
  <c r="F10" i="66" s="1"/>
  <c r="D13" i="66"/>
  <c r="D193" i="66"/>
  <c r="G119" i="66"/>
  <c r="J119" i="66" s="1"/>
  <c r="J126" i="66"/>
  <c r="J127" i="66"/>
  <c r="G126" i="66"/>
  <c r="G127" i="66"/>
  <c r="F126" i="66"/>
  <c r="F127" i="66"/>
  <c r="I121" i="66"/>
  <c r="I120" i="66" s="1"/>
  <c r="H121" i="66"/>
  <c r="J121" i="66" s="1"/>
  <c r="J124" i="66"/>
  <c r="E124" i="66"/>
  <c r="J123" i="66"/>
  <c r="E123" i="66"/>
  <c r="J122" i="66"/>
  <c r="E122" i="66"/>
  <c r="G122" i="66" s="1"/>
  <c r="G118" i="66"/>
  <c r="J118" i="66" s="1"/>
  <c r="I117" i="66"/>
  <c r="H117" i="66"/>
  <c r="E117" i="66"/>
  <c r="D117" i="66"/>
  <c r="F117" i="66" s="1"/>
  <c r="D74" i="66"/>
  <c r="I84" i="66"/>
  <c r="H84" i="66"/>
  <c r="D84" i="66"/>
  <c r="H57" i="66"/>
  <c r="I57" i="66"/>
  <c r="D57" i="66"/>
  <c r="J59" i="66"/>
  <c r="J61" i="66"/>
  <c r="E59" i="66"/>
  <c r="E61" i="66"/>
  <c r="G61" i="66" s="1"/>
  <c r="J153" i="66"/>
  <c r="J155" i="66"/>
  <c r="E153" i="66"/>
  <c r="G153" i="66" s="1"/>
  <c r="E155" i="66"/>
  <c r="D96" i="66"/>
  <c r="J115" i="66"/>
  <c r="E115" i="66"/>
  <c r="J113" i="66"/>
  <c r="E113" i="66"/>
  <c r="F113" i="66" s="1"/>
  <c r="J112" i="66"/>
  <c r="E112" i="66"/>
  <c r="G112" i="66" s="1"/>
  <c r="J111" i="66"/>
  <c r="E111" i="66"/>
  <c r="G111" i="66" s="1"/>
  <c r="J110" i="66"/>
  <c r="E110" i="66"/>
  <c r="G110" i="66" s="1"/>
  <c r="J109" i="66"/>
  <c r="E109" i="66"/>
  <c r="G109" i="66" s="1"/>
  <c r="J108" i="66"/>
  <c r="E108" i="66"/>
  <c r="F108" i="66" s="1"/>
  <c r="I107" i="66"/>
  <c r="J107" i="66" s="1"/>
  <c r="H107" i="66"/>
  <c r="D107" i="66"/>
  <c r="J106" i="66"/>
  <c r="E106" i="66"/>
  <c r="F106" i="66" s="1"/>
  <c r="J105" i="66"/>
  <c r="E105" i="66"/>
  <c r="F105" i="66" s="1"/>
  <c r="J104" i="66"/>
  <c r="E104" i="66"/>
  <c r="F104" i="66" s="1"/>
  <c r="J103" i="66"/>
  <c r="E103" i="66"/>
  <c r="J102" i="66"/>
  <c r="E102" i="66"/>
  <c r="J101" i="66"/>
  <c r="E101" i="66"/>
  <c r="F101" i="66" s="1"/>
  <c r="J100" i="66"/>
  <c r="E100" i="66"/>
  <c r="J99" i="66"/>
  <c r="E99" i="66"/>
  <c r="G99" i="66" s="1"/>
  <c r="J98" i="66"/>
  <c r="E98" i="66"/>
  <c r="J97" i="66"/>
  <c r="E97" i="66"/>
  <c r="G97" i="66" s="1"/>
  <c r="I96" i="66"/>
  <c r="H96" i="66"/>
  <c r="J95" i="66"/>
  <c r="E95" i="66"/>
  <c r="F95" i="66" s="1"/>
  <c r="J94" i="66"/>
  <c r="E94" i="66"/>
  <c r="F94" i="66" s="1"/>
  <c r="J93" i="66"/>
  <c r="E93" i="66"/>
  <c r="D53" i="66"/>
  <c r="I53" i="66"/>
  <c r="H53" i="66"/>
  <c r="J53" i="66" s="1"/>
  <c r="D62" i="66"/>
  <c r="D65" i="66"/>
  <c r="J42" i="66"/>
  <c r="J43" i="66"/>
  <c r="E42" i="66"/>
  <c r="G42" i="66" s="1"/>
  <c r="E43" i="66"/>
  <c r="J174" i="66"/>
  <c r="E173" i="66"/>
  <c r="F173" i="66" s="1"/>
  <c r="J173" i="66"/>
  <c r="E174" i="66"/>
  <c r="G174" i="66" s="1"/>
  <c r="H32" i="66"/>
  <c r="I32" i="66"/>
  <c r="D32" i="66"/>
  <c r="J38" i="66"/>
  <c r="E142" i="66"/>
  <c r="E150" i="66"/>
  <c r="F150" i="66" s="1"/>
  <c r="E163" i="66"/>
  <c r="E194" i="66"/>
  <c r="G194" i="66" s="1"/>
  <c r="E54" i="66"/>
  <c r="E55" i="66"/>
  <c r="F55" i="66" s="1"/>
  <c r="E56" i="66"/>
  <c r="G56" i="66" s="1"/>
  <c r="E175" i="66"/>
  <c r="E138" i="66"/>
  <c r="E33" i="66"/>
  <c r="F33" i="66" s="1"/>
  <c r="H47" i="66"/>
  <c r="E76" i="66"/>
  <c r="E77" i="66"/>
  <c r="F77" i="66" s="1"/>
  <c r="E78" i="66"/>
  <c r="G78" i="66" s="1"/>
  <c r="E79" i="66"/>
  <c r="E80" i="66"/>
  <c r="F80" i="66" s="1"/>
  <c r="E81" i="66"/>
  <c r="G81" i="66" s="1"/>
  <c r="E83" i="66"/>
  <c r="E85" i="66"/>
  <c r="F85" i="66" s="1"/>
  <c r="E86" i="66"/>
  <c r="F86" i="66" s="1"/>
  <c r="E87" i="66"/>
  <c r="F87" i="66" s="1"/>
  <c r="E88" i="66"/>
  <c r="E89" i="66"/>
  <c r="G89" i="66" s="1"/>
  <c r="I47" i="66"/>
  <c r="E48" i="66"/>
  <c r="F48" i="66" s="1"/>
  <c r="E51" i="66"/>
  <c r="F51" i="66" s="1"/>
  <c r="E147" i="66"/>
  <c r="E158" i="66"/>
  <c r="E159" i="66"/>
  <c r="G159" i="66" s="1"/>
  <c r="E195" i="66"/>
  <c r="E199" i="66"/>
  <c r="G199" i="66" s="1"/>
  <c r="E202" i="66"/>
  <c r="F202" i="66" s="1"/>
  <c r="J180" i="66"/>
  <c r="E180" i="66"/>
  <c r="G180" i="66" s="1"/>
  <c r="H45" i="66"/>
  <c r="H62" i="66"/>
  <c r="J62" i="66" s="1"/>
  <c r="H65" i="66"/>
  <c r="H74" i="66"/>
  <c r="E148" i="66"/>
  <c r="F148" i="66" s="1"/>
  <c r="E151" i="66"/>
  <c r="E146" i="66"/>
  <c r="E143" i="66"/>
  <c r="E144" i="66"/>
  <c r="F144" i="66" s="1"/>
  <c r="E149" i="66"/>
  <c r="F149" i="66" s="1"/>
  <c r="E152" i="66"/>
  <c r="G152" i="66" s="1"/>
  <c r="E170" i="66"/>
  <c r="E160" i="66"/>
  <c r="F160" i="66" s="1"/>
  <c r="E161" i="66"/>
  <c r="E162" i="66"/>
  <c r="E164" i="66"/>
  <c r="E165" i="66"/>
  <c r="E166" i="66"/>
  <c r="E167" i="66"/>
  <c r="E168" i="66"/>
  <c r="E169" i="66"/>
  <c r="G169" i="66" s="1"/>
  <c r="E172" i="66"/>
  <c r="F172" i="66" s="1"/>
  <c r="E176" i="66"/>
  <c r="F176" i="66" s="1"/>
  <c r="E183" i="66"/>
  <c r="E184" i="66"/>
  <c r="E185" i="66"/>
  <c r="F185" i="66" s="1"/>
  <c r="E187" i="66"/>
  <c r="E188" i="66"/>
  <c r="E189" i="66"/>
  <c r="E190" i="66"/>
  <c r="F190" i="66" s="1"/>
  <c r="E191" i="66"/>
  <c r="G191" i="66" s="1"/>
  <c r="E192" i="66"/>
  <c r="E196" i="66"/>
  <c r="F196" i="66" s="1"/>
  <c r="E200" i="66"/>
  <c r="F200" i="66" s="1"/>
  <c r="E197" i="66"/>
  <c r="F197" i="66" s="1"/>
  <c r="E198" i="66"/>
  <c r="E203" i="66"/>
  <c r="F203" i="66" s="1"/>
  <c r="E204" i="66"/>
  <c r="F204" i="66" s="1"/>
  <c r="E206" i="66"/>
  <c r="E207" i="66"/>
  <c r="F207" i="66" s="1"/>
  <c r="E208" i="66"/>
  <c r="E209" i="66"/>
  <c r="F209" i="66" s="1"/>
  <c r="G209" i="66"/>
  <c r="E133" i="66"/>
  <c r="E132" i="66"/>
  <c r="F132" i="66" s="1"/>
  <c r="E178" i="66"/>
  <c r="H24" i="66"/>
  <c r="H19" i="66"/>
  <c r="H15" i="66"/>
  <c r="H13" i="66"/>
  <c r="E211" i="66"/>
  <c r="G211" i="66" s="1"/>
  <c r="J211" i="66"/>
  <c r="I24" i="66"/>
  <c r="D24" i="66"/>
  <c r="I19" i="66"/>
  <c r="I15" i="66"/>
  <c r="I13" i="66"/>
  <c r="D19" i="66"/>
  <c r="E18" i="66"/>
  <c r="F18" i="66" s="1"/>
  <c r="E16" i="66"/>
  <c r="G16" i="66" s="1"/>
  <c r="E17" i="66"/>
  <c r="G17" i="66" s="1"/>
  <c r="D15" i="66"/>
  <c r="E14" i="66"/>
  <c r="I62" i="66"/>
  <c r="J183" i="66"/>
  <c r="J184" i="66"/>
  <c r="J182" i="66" s="1"/>
  <c r="J185" i="66"/>
  <c r="E210" i="66"/>
  <c r="G210" i="66" s="1"/>
  <c r="F210" i="66"/>
  <c r="E75" i="66"/>
  <c r="F75" i="66" s="1"/>
  <c r="I74" i="66"/>
  <c r="E72" i="66"/>
  <c r="G72" i="66" s="1"/>
  <c r="E73" i="66"/>
  <c r="G73" i="66" s="1"/>
  <c r="E71" i="66"/>
  <c r="E67" i="66"/>
  <c r="E68" i="66"/>
  <c r="G68" i="66" s="1"/>
  <c r="E66" i="66"/>
  <c r="F66" i="66" s="1"/>
  <c r="E64" i="66"/>
  <c r="G64" i="66" s="1"/>
  <c r="E63" i="66"/>
  <c r="G63" i="66" s="1"/>
  <c r="I65" i="66"/>
  <c r="J65" i="66" s="1"/>
  <c r="E58" i="66"/>
  <c r="G58" i="66" s="1"/>
  <c r="E49" i="66"/>
  <c r="F49" i="66" s="1"/>
  <c r="E50" i="66"/>
  <c r="G50" i="66" s="1"/>
  <c r="E46" i="66"/>
  <c r="F46" i="66" s="1"/>
  <c r="I45" i="66"/>
  <c r="E44" i="66"/>
  <c r="F44" i="66" s="1"/>
  <c r="E41" i="66"/>
  <c r="F41" i="66" s="1"/>
  <c r="E34" i="66"/>
  <c r="E35" i="66"/>
  <c r="F35" i="66" s="1"/>
  <c r="E36" i="66"/>
  <c r="E37" i="66"/>
  <c r="F37" i="66" s="1"/>
  <c r="E26" i="66"/>
  <c r="F26" i="66" s="1"/>
  <c r="E27" i="66"/>
  <c r="E28" i="66"/>
  <c r="F28" i="66" s="1"/>
  <c r="E29" i="66"/>
  <c r="G29" i="66" s="1"/>
  <c r="E25" i="66"/>
  <c r="E21" i="66"/>
  <c r="G21" i="66" s="1"/>
  <c r="E22" i="66"/>
  <c r="E23" i="66"/>
  <c r="G23" i="66" s="1"/>
  <c r="E20" i="66"/>
  <c r="F20" i="66" s="1"/>
  <c r="E12" i="66"/>
  <c r="G12" i="66" s="1"/>
  <c r="E8" i="66"/>
  <c r="F8" i="66" s="1"/>
  <c r="E7" i="66"/>
  <c r="G7" i="66" s="1"/>
  <c r="J8" i="66"/>
  <c r="J12" i="66"/>
  <c r="J14" i="66"/>
  <c r="J16" i="66"/>
  <c r="J17" i="66"/>
  <c r="J18" i="66"/>
  <c r="J20" i="66"/>
  <c r="J21" i="66"/>
  <c r="J22" i="66"/>
  <c r="J23" i="66"/>
  <c r="J25" i="66"/>
  <c r="J26" i="66"/>
  <c r="J27" i="66"/>
  <c r="J28" i="66"/>
  <c r="J29" i="66"/>
  <c r="J7" i="66"/>
  <c r="J33" i="66"/>
  <c r="J34" i="66"/>
  <c r="J35" i="66"/>
  <c r="J36" i="66"/>
  <c r="J37" i="66"/>
  <c r="J41" i="66"/>
  <c r="J44" i="66"/>
  <c r="J46" i="66"/>
  <c r="J48" i="66"/>
  <c r="J49" i="66"/>
  <c r="J50" i="66"/>
  <c r="J51" i="66"/>
  <c r="J54" i="66"/>
  <c r="J55" i="66"/>
  <c r="J56" i="66"/>
  <c r="J58" i="66"/>
  <c r="J63" i="66"/>
  <c r="J64" i="66"/>
  <c r="J66" i="66"/>
  <c r="J67" i="66"/>
  <c r="J68" i="66"/>
  <c r="J71" i="66"/>
  <c r="J72" i="66"/>
  <c r="J73" i="66"/>
  <c r="J75" i="66"/>
  <c r="J76" i="66"/>
  <c r="J77" i="66"/>
  <c r="J78" i="66"/>
  <c r="J79" i="66"/>
  <c r="J80" i="66"/>
  <c r="J81" i="66"/>
  <c r="J83" i="66"/>
  <c r="J85" i="66"/>
  <c r="J86" i="66"/>
  <c r="J87" i="66"/>
  <c r="J88" i="66"/>
  <c r="J89" i="66"/>
  <c r="J131" i="66"/>
  <c r="J132" i="66"/>
  <c r="J133" i="66"/>
  <c r="J135" i="66"/>
  <c r="J136" i="66"/>
  <c r="J137" i="66"/>
  <c r="J138" i="66"/>
  <c r="J141" i="66"/>
  <c r="J142" i="66"/>
  <c r="J143" i="66"/>
  <c r="J144" i="66"/>
  <c r="J145" i="66"/>
  <c r="J146" i="66"/>
  <c r="J147" i="66"/>
  <c r="J148" i="66"/>
  <c r="J149" i="66"/>
  <c r="J150" i="66"/>
  <c r="J151" i="66"/>
  <c r="J152" i="66"/>
  <c r="J158" i="66"/>
  <c r="J159" i="66"/>
  <c r="J160" i="66"/>
  <c r="J161" i="66"/>
  <c r="J162" i="66"/>
  <c r="J163" i="66"/>
  <c r="J164" i="66"/>
  <c r="J165" i="66"/>
  <c r="J166" i="66"/>
  <c r="J167" i="66"/>
  <c r="J168" i="66"/>
  <c r="J169" i="66"/>
  <c r="J170" i="66"/>
  <c r="J171" i="66"/>
  <c r="J172" i="66"/>
  <c r="J176" i="66"/>
  <c r="J178" i="66"/>
  <c r="J186" i="66"/>
  <c r="J187" i="66"/>
  <c r="J188" i="66"/>
  <c r="J189" i="66"/>
  <c r="J190" i="66"/>
  <c r="J191" i="66"/>
  <c r="J192" i="66"/>
  <c r="J194" i="66"/>
  <c r="J195" i="66"/>
  <c r="J196" i="66"/>
  <c r="J197" i="66"/>
  <c r="J198" i="66"/>
  <c r="J199" i="66"/>
  <c r="J200" i="66"/>
  <c r="J201" i="66"/>
  <c r="J202" i="66"/>
  <c r="J203" i="66"/>
  <c r="J204" i="66"/>
  <c r="J206" i="66"/>
  <c r="J207" i="66"/>
  <c r="J208" i="66"/>
  <c r="J209" i="66"/>
  <c r="J210" i="66"/>
  <c r="G171" i="66"/>
  <c r="G86" i="66"/>
  <c r="G190" i="66"/>
  <c r="G132" i="66"/>
  <c r="F81" i="66"/>
  <c r="G185" i="66"/>
  <c r="G203" i="66"/>
  <c r="G148" i="66"/>
  <c r="J139" i="66"/>
  <c r="F211" i="66"/>
  <c r="G177" i="66"/>
  <c r="J177" i="66"/>
  <c r="F153" i="66"/>
  <c r="F111" i="66"/>
  <c r="G95" i="66"/>
  <c r="F97" i="66"/>
  <c r="F199" i="66"/>
  <c r="F151" i="66"/>
  <c r="G151" i="66"/>
  <c r="G101" i="66"/>
  <c r="G87" i="66"/>
  <c r="G75" i="66"/>
  <c r="G37" i="66"/>
  <c r="G204" i="66"/>
  <c r="G18" i="66"/>
  <c r="F43" i="66"/>
  <c r="G43" i="66"/>
  <c r="F21" i="66"/>
  <c r="F109" i="66"/>
  <c r="G115" i="66"/>
  <c r="G113" i="66"/>
  <c r="G59" i="66"/>
  <c r="F59" i="66"/>
  <c r="F122" i="66"/>
  <c r="F147" i="66" l="1"/>
  <c r="G147" i="66"/>
  <c r="E13" i="66"/>
  <c r="F13" i="66" s="1"/>
  <c r="G14" i="66"/>
  <c r="F206" i="66"/>
  <c r="G206" i="66"/>
  <c r="G146" i="66"/>
  <c r="F146" i="66"/>
  <c r="G155" i="66"/>
  <c r="F155" i="66"/>
  <c r="G20" i="66"/>
  <c r="G197" i="66"/>
  <c r="G201" i="66"/>
  <c r="F169" i="66"/>
  <c r="G173" i="66"/>
  <c r="G150" i="66"/>
  <c r="F152" i="66"/>
  <c r="G149" i="66"/>
  <c r="E121" i="66"/>
  <c r="F115" i="66"/>
  <c r="F114" i="66" s="1"/>
  <c r="E114" i="66"/>
  <c r="G114" i="66" s="1"/>
  <c r="F58" i="66"/>
  <c r="F57" i="66" s="1"/>
  <c r="F61" i="66"/>
  <c r="J57" i="66"/>
  <c r="G51" i="66"/>
  <c r="E45" i="66"/>
  <c r="J45" i="66"/>
  <c r="G46" i="66"/>
  <c r="F110" i="66"/>
  <c r="F78" i="66"/>
  <c r="G80" i="66"/>
  <c r="G207" i="66"/>
  <c r="G196" i="66"/>
  <c r="J157" i="66"/>
  <c r="F174" i="66"/>
  <c r="G172" i="66"/>
  <c r="G160" i="66"/>
  <c r="F180" i="66"/>
  <c r="G144" i="66"/>
  <c r="D92" i="66"/>
  <c r="D91" i="66" s="1"/>
  <c r="D214" i="66" s="1"/>
  <c r="F89" i="66"/>
  <c r="E74" i="66"/>
  <c r="F74" i="66" s="1"/>
  <c r="G77" i="66"/>
  <c r="F68" i="66"/>
  <c r="F50" i="66"/>
  <c r="E39" i="66"/>
  <c r="G39" i="66" s="1"/>
  <c r="G26" i="66"/>
  <c r="E19" i="66"/>
  <c r="G19" i="66" s="1"/>
  <c r="G10" i="66"/>
  <c r="G200" i="66"/>
  <c r="G202" i="66"/>
  <c r="G176" i="66"/>
  <c r="F135" i="66"/>
  <c r="H92" i="66"/>
  <c r="H91" i="66" s="1"/>
  <c r="J114" i="66"/>
  <c r="E107" i="66"/>
  <c r="F107" i="66" s="1"/>
  <c r="I92" i="66"/>
  <c r="H70" i="66"/>
  <c r="H69" i="66" s="1"/>
  <c r="G85" i="66"/>
  <c r="J84" i="66"/>
  <c r="J74" i="66"/>
  <c r="F72" i="66"/>
  <c r="G66" i="66"/>
  <c r="F64" i="66"/>
  <c r="D52" i="66"/>
  <c r="G48" i="66"/>
  <c r="E47" i="66"/>
  <c r="F47" i="66" s="1"/>
  <c r="G41" i="66"/>
  <c r="G44" i="66"/>
  <c r="F29" i="66"/>
  <c r="F23" i="66"/>
  <c r="H11" i="66"/>
  <c r="D11" i="66"/>
  <c r="F14" i="66"/>
  <c r="J13" i="66"/>
  <c r="I11" i="66"/>
  <c r="G13" i="66"/>
  <c r="F99" i="66"/>
  <c r="F56" i="66"/>
  <c r="F22" i="66"/>
  <c r="G22" i="66"/>
  <c r="F54" i="66"/>
  <c r="G54" i="66"/>
  <c r="F93" i="66"/>
  <c r="G93" i="66"/>
  <c r="G103" i="66"/>
  <c r="F103" i="66"/>
  <c r="F186" i="66"/>
  <c r="G186" i="66"/>
  <c r="J96" i="66"/>
  <c r="G105" i="66"/>
  <c r="F192" i="66"/>
  <c r="G192" i="66"/>
  <c r="F188" i="66"/>
  <c r="G188" i="66"/>
  <c r="J15" i="66"/>
  <c r="J117" i="66"/>
  <c r="E57" i="66"/>
  <c r="G57" i="66" s="1"/>
  <c r="I70" i="66"/>
  <c r="F164" i="66"/>
  <c r="G164" i="66"/>
  <c r="F187" i="66"/>
  <c r="G187" i="66"/>
  <c r="G167" i="66"/>
  <c r="F167" i="66"/>
  <c r="G162" i="66"/>
  <c r="F162" i="66"/>
  <c r="F88" i="66"/>
  <c r="G88" i="66"/>
  <c r="E120" i="66"/>
  <c r="G121" i="66"/>
  <c r="G120" i="66" s="1"/>
  <c r="E62" i="66"/>
  <c r="G62" i="66" s="1"/>
  <c r="F63" i="66"/>
  <c r="G67" i="66"/>
  <c r="E65" i="66"/>
  <c r="F67" i="66"/>
  <c r="G183" i="66"/>
  <c r="F183" i="66"/>
  <c r="F168" i="66"/>
  <c r="G168" i="66"/>
  <c r="G170" i="66"/>
  <c r="F170" i="66"/>
  <c r="G175" i="66"/>
  <c r="F175" i="66"/>
  <c r="F163" i="66"/>
  <c r="G163" i="66"/>
  <c r="G27" i="66"/>
  <c r="F27" i="66"/>
  <c r="F98" i="66"/>
  <c r="E96" i="66"/>
  <c r="F96" i="66" s="1"/>
  <c r="F123" i="66"/>
  <c r="G123" i="66"/>
  <c r="J125" i="66"/>
  <c r="J120" i="66" s="1"/>
  <c r="F145" i="66"/>
  <c r="G145" i="66"/>
  <c r="E84" i="66"/>
  <c r="J47" i="66"/>
  <c r="G117" i="66"/>
  <c r="F16" i="66"/>
  <c r="E24" i="66"/>
  <c r="G24" i="66" s="1"/>
  <c r="F73" i="66"/>
  <c r="G25" i="66"/>
  <c r="F25" i="66"/>
  <c r="F189" i="66"/>
  <c r="G189" i="66"/>
  <c r="G184" i="66"/>
  <c r="F184" i="66"/>
  <c r="G166" i="66"/>
  <c r="F166" i="66"/>
  <c r="F161" i="66"/>
  <c r="G161" i="66"/>
  <c r="F138" i="66"/>
  <c r="G138" i="66"/>
  <c r="G28" i="66"/>
  <c r="F71" i="66"/>
  <c r="G71" i="66"/>
  <c r="J19" i="66"/>
  <c r="G195" i="66"/>
  <c r="F195" i="66"/>
  <c r="F124" i="66"/>
  <c r="G124" i="66"/>
  <c r="G141" i="66"/>
  <c r="F141" i="66"/>
  <c r="G94" i="66"/>
  <c r="I31" i="66"/>
  <c r="D70" i="66"/>
  <c r="D69" i="66" s="1"/>
  <c r="H120" i="66"/>
  <c r="J39" i="66"/>
  <c r="G49" i="66"/>
  <c r="F38" i="66"/>
  <c r="F83" i="66"/>
  <c r="G83" i="66"/>
  <c r="F76" i="66"/>
  <c r="G76" i="66"/>
  <c r="G79" i="66"/>
  <c r="F79" i="66"/>
  <c r="F102" i="66"/>
  <c r="G102" i="66"/>
  <c r="G35" i="66"/>
  <c r="G33" i="66"/>
  <c r="E32" i="66"/>
  <c r="F32" i="66" s="1"/>
  <c r="G55" i="66"/>
  <c r="G137" i="66"/>
  <c r="E15" i="66"/>
  <c r="F15" i="66" s="1"/>
  <c r="F17" i="66"/>
  <c r="I6" i="66"/>
  <c r="J24" i="66"/>
  <c r="F191" i="66"/>
  <c r="G104" i="66"/>
  <c r="G108" i="66"/>
  <c r="H31" i="66"/>
  <c r="F42" i="66"/>
  <c r="F39" i="66" s="1"/>
  <c r="G106" i="66"/>
  <c r="I52" i="66"/>
  <c r="F125" i="66"/>
  <c r="F178" i="66"/>
  <c r="G178" i="66"/>
  <c r="F133" i="66"/>
  <c r="G133" i="66"/>
  <c r="E182" i="66"/>
  <c r="F198" i="66"/>
  <c r="G198" i="66"/>
  <c r="F208" i="66"/>
  <c r="G208" i="66"/>
  <c r="F158" i="66"/>
  <c r="G158" i="66"/>
  <c r="G98" i="66"/>
  <c r="F100" i="66"/>
  <c r="G100" i="66"/>
  <c r="E193" i="66"/>
  <c r="F194" i="66"/>
  <c r="F7" i="66"/>
  <c r="H6" i="66"/>
  <c r="D130" i="66"/>
  <c r="D213" i="66" s="1"/>
  <c r="J32" i="66"/>
  <c r="D31" i="66"/>
  <c r="E53" i="66"/>
  <c r="G53" i="66" s="1"/>
  <c r="F159" i="66"/>
  <c r="F139" i="66"/>
  <c r="E134" i="66"/>
  <c r="G134" i="66" s="1"/>
  <c r="F136" i="66"/>
  <c r="G9" i="66"/>
  <c r="H52" i="66"/>
  <c r="I130" i="66"/>
  <c r="I213" i="66" s="1"/>
  <c r="J140" i="66"/>
  <c r="F131" i="66"/>
  <c r="F12" i="66"/>
  <c r="D6" i="66"/>
  <c r="G8" i="66"/>
  <c r="H130" i="66"/>
  <c r="H213" i="66" s="1"/>
  <c r="J134" i="66"/>
  <c r="G74" i="66"/>
  <c r="G36" i="66"/>
  <c r="F36" i="66"/>
  <c r="F34" i="66"/>
  <c r="G34" i="66"/>
  <c r="G165" i="66"/>
  <c r="F165" i="66"/>
  <c r="E157" i="66"/>
  <c r="G142" i="66"/>
  <c r="E140" i="66"/>
  <c r="F142" i="66"/>
  <c r="G143" i="66"/>
  <c r="F143" i="66"/>
  <c r="F112" i="66"/>
  <c r="F53" i="66" l="1"/>
  <c r="G193" i="66"/>
  <c r="F19" i="66"/>
  <c r="G182" i="66"/>
  <c r="J70" i="66"/>
  <c r="F45" i="66"/>
  <c r="G45" i="66"/>
  <c r="J92" i="66"/>
  <c r="G107" i="66"/>
  <c r="E70" i="66"/>
  <c r="F70" i="66" s="1"/>
  <c r="H214" i="66"/>
  <c r="F182" i="66"/>
  <c r="I91" i="66"/>
  <c r="J91" i="66" s="1"/>
  <c r="E92" i="66"/>
  <c r="E91" i="66" s="1"/>
  <c r="I69" i="66"/>
  <c r="J69" i="66" s="1"/>
  <c r="F62" i="66"/>
  <c r="D30" i="66"/>
  <c r="D216" i="66" s="1"/>
  <c r="G47" i="66"/>
  <c r="J31" i="66"/>
  <c r="J11" i="66"/>
  <c r="E11" i="66"/>
  <c r="F11" i="66" s="1"/>
  <c r="F92" i="66"/>
  <c r="F91" i="66" s="1"/>
  <c r="G84" i="66"/>
  <c r="F84" i="66"/>
  <c r="F65" i="66"/>
  <c r="G65" i="66"/>
  <c r="G96" i="66"/>
  <c r="F121" i="66"/>
  <c r="F120" i="66" s="1"/>
  <c r="E6" i="66"/>
  <c r="F6" i="66" s="1"/>
  <c r="G15" i="66"/>
  <c r="I30" i="66"/>
  <c r="F24" i="66"/>
  <c r="F193" i="66"/>
  <c r="E52" i="66"/>
  <c r="G52" i="66" s="1"/>
  <c r="H30" i="66"/>
  <c r="G32" i="66"/>
  <c r="E31" i="66"/>
  <c r="J52" i="66"/>
  <c r="J6" i="66"/>
  <c r="F140" i="66"/>
  <c r="E130" i="66"/>
  <c r="E213" i="66" s="1"/>
  <c r="F134" i="66"/>
  <c r="J130" i="66"/>
  <c r="J213" i="66"/>
  <c r="F157" i="66"/>
  <c r="G157" i="66"/>
  <c r="G140" i="66"/>
  <c r="G70" i="66" l="1"/>
  <c r="E69" i="66"/>
  <c r="G69" i="66" s="1"/>
  <c r="G92" i="66"/>
  <c r="I216" i="66"/>
  <c r="I214" i="66"/>
  <c r="J214" i="66" s="1"/>
  <c r="I212" i="66"/>
  <c r="D212" i="66"/>
  <c r="F52" i="66"/>
  <c r="H212" i="66"/>
  <c r="H216" i="66"/>
  <c r="G220" i="66" s="1"/>
  <c r="G11" i="66"/>
  <c r="G6" i="66"/>
  <c r="J30" i="66"/>
  <c r="J212" i="66" s="1"/>
  <c r="E30" i="66"/>
  <c r="F31" i="66"/>
  <c r="G31" i="66"/>
  <c r="D218" i="66"/>
  <c r="D220" i="66" s="1"/>
  <c r="F130" i="66"/>
  <c r="F213" i="66" s="1"/>
  <c r="G130" i="66"/>
  <c r="G91" i="66"/>
  <c r="E214" i="66"/>
  <c r="F69" i="66" l="1"/>
  <c r="E212" i="66"/>
  <c r="I218" i="66"/>
  <c r="E216" i="66"/>
  <c r="G216" i="66" s="1"/>
  <c r="G30" i="66"/>
  <c r="G212" i="66" s="1"/>
  <c r="H218" i="66"/>
  <c r="H222" i="66" s="1"/>
  <c r="J216" i="66"/>
  <c r="F30" i="66"/>
  <c r="F216" i="66" s="1"/>
  <c r="F214" i="66"/>
  <c r="G214" i="66"/>
  <c r="G213" i="66"/>
  <c r="F212" i="66" l="1"/>
  <c r="E218" i="66"/>
  <c r="F218" i="66" s="1"/>
  <c r="J218" i="66"/>
  <c r="I220" i="66" l="1"/>
  <c r="G218" i="66"/>
</calcChain>
</file>

<file path=xl/sharedStrings.xml><?xml version="1.0" encoding="utf-8"?>
<sst xmlns="http://schemas.openxmlformats.org/spreadsheetml/2006/main" count="230" uniqueCount="176">
  <si>
    <t>Заработная плата</t>
  </si>
  <si>
    <t>Начисления на выплаты по оплате труда</t>
  </si>
  <si>
    <t>91107011100020150611</t>
  </si>
  <si>
    <t>Работы, услуги по содержанию имущества, в том числе:</t>
  </si>
  <si>
    <t>Коммунальные услуги, в том числе:</t>
  </si>
  <si>
    <t>Теплоснабжение</t>
  </si>
  <si>
    <t>Вода</t>
  </si>
  <si>
    <t>Электроэнергия</t>
  </si>
  <si>
    <t>Газ</t>
  </si>
  <si>
    <t>Обслуживание лифтов</t>
  </si>
  <si>
    <t>Обслуживание гелиосистемы</t>
  </si>
  <si>
    <t>Обслуживание вентиляционной системы</t>
  </si>
  <si>
    <t>Прочие работы, услуги, в том числе:</t>
  </si>
  <si>
    <t>Установка вентиляционной системы</t>
  </si>
  <si>
    <t>Увеличение стоимости основных средств, в том числе:</t>
  </si>
  <si>
    <t>Увеличение стоимости материальных запасов, в том числе:</t>
  </si>
  <si>
    <t>Субсидия из бюджета муниципального образования городской округ Евпатория Республики Крым муниципальным бюджетным учреждениям, находящимся в ведении управления образования администрации города Евпатории Республики Крым на финансовое обеспечение выполнения муниципального задания, в том числе:</t>
  </si>
  <si>
    <t>Муниципальное бюджетное дошкольное образовательное учреждение "Детский сад №37 "Журавлик" города Евпатории Республики Крым"</t>
  </si>
  <si>
    <t>Мероприятия по пожарной безопасности</t>
  </si>
  <si>
    <t xml:space="preserve">Установка АПС </t>
  </si>
  <si>
    <t>Мероприятия по антитеррору</t>
  </si>
  <si>
    <t>91107011100202590611</t>
  </si>
  <si>
    <t>91107011100020150612</t>
  </si>
  <si>
    <t>Ремонт фасада</t>
  </si>
  <si>
    <t>Ремонт теплосети (отопления)</t>
  </si>
  <si>
    <t>Госэкспертиза на АПС</t>
  </si>
  <si>
    <t>Капитальный ремонт помещений</t>
  </si>
  <si>
    <t>Установка электрооборудования, электроприборов</t>
  </si>
  <si>
    <t>Возмешение расходов за проезд</t>
  </si>
  <si>
    <t>Ремонт + медоборудование+возмещение</t>
  </si>
  <si>
    <t>Блок питания</t>
  </si>
  <si>
    <t>Расходы на разработку технического проекта аппаратно-программного комплекса "Безопасный город", создание резервов материальных ресурсов, создание страхового фонда документации (микрофильмирование) на территории муниципального образования городской округ Евпатория Республики Крым</t>
  </si>
  <si>
    <t>Текущий ремонт санузла</t>
  </si>
  <si>
    <t xml:space="preserve">Проектно - сметная документация и техническое обследование конструкции </t>
  </si>
  <si>
    <t xml:space="preserve">Субсидия бюджетным учреждениям на реализацию мероприятий, предусмотренных муниципальной программой развития образования в городском округе Евпатория Республики Крым на 2016-2020 годы, не включаемых в муниципальное задание </t>
  </si>
  <si>
    <t xml:space="preserve">ПСД на видеонаблюдение </t>
  </si>
  <si>
    <t>Установка (замена) окон</t>
  </si>
  <si>
    <t>Металлоискатель, стенды, блок питания, кодовый замок</t>
  </si>
  <si>
    <t>Текущий ремонт площадок</t>
  </si>
  <si>
    <t>Монтаж эвакуационного освещения</t>
  </si>
  <si>
    <t>Приобретение пожарных дверей</t>
  </si>
  <si>
    <t xml:space="preserve">Абонплата за использование линий связи </t>
  </si>
  <si>
    <t>Услуги дератизации, дезинсекции</t>
  </si>
  <si>
    <t>Зарядка огнетушителей</t>
  </si>
  <si>
    <t xml:space="preserve">Работа по огнезащитной обработке конструкций </t>
  </si>
  <si>
    <t xml:space="preserve">Обслуживание тревожной пожарной сигнализации </t>
  </si>
  <si>
    <t xml:space="preserve">Проведение испытания пожарных кранов, лестниц </t>
  </si>
  <si>
    <t>Обслуживание системы видеонаблюдения</t>
  </si>
  <si>
    <t xml:space="preserve">Обслуживание системы отопления </t>
  </si>
  <si>
    <t xml:space="preserve">Поверка средств измерений </t>
  </si>
  <si>
    <t xml:space="preserve">Санитарно-гигиеническое обслуживание, мойка и чистка имущества </t>
  </si>
  <si>
    <t>Текущий ремонт и обслуживание электрооборудования и электроприборов, компьютерной техники  (для административно - управленческого персонала, специалистов, кроме педагогических работников)</t>
  </si>
  <si>
    <t>Создание и обслуживание сайта</t>
  </si>
  <si>
    <t>Проведение специальной оценки условий труда</t>
  </si>
  <si>
    <t>Передача сигнала  о пожаре  на централизованный пульт МЧС</t>
  </si>
  <si>
    <t>Услуги по обучению на курсах повышения квалификации, подготовка и переподгатовка   (для административно - управленческого персонала, специалистов, кроме педагогических работников)</t>
  </si>
  <si>
    <t>Медицинские услуги</t>
  </si>
  <si>
    <t>Консультационные услуги</t>
  </si>
  <si>
    <t>Изготовление вывесок,стендов, табличек и др.</t>
  </si>
  <si>
    <t>Подписка (для административно - управленческого персонала, специалистов, кроме педагогических работников)</t>
  </si>
  <si>
    <t xml:space="preserve">Нотариальные услуги </t>
  </si>
  <si>
    <t xml:space="preserve">Приобретение пожарного оборудования </t>
  </si>
  <si>
    <t>Приобретение компьютерной техники (для административно-управленч. персонала)</t>
  </si>
  <si>
    <t>Приобретение игрового оборудования</t>
  </si>
  <si>
    <t>Приобретение бытовой техники, аппаратуры, и  оборудования</t>
  </si>
  <si>
    <t>Приобетение хозяйственного инвентаря</t>
  </si>
  <si>
    <t>Приобетение ковров</t>
  </si>
  <si>
    <t>Приобретение продуктов питания для детей льготной категории</t>
  </si>
  <si>
    <t>Приобретение огнетушителей</t>
  </si>
  <si>
    <t>Приобретение мягкого инвентаря</t>
  </si>
  <si>
    <t>Приобретение моющих, чистящих средств</t>
  </si>
  <si>
    <t>Приобретение учебно - бланочной продукции, письменных и чертежных принадлежностей, канцелярских товаров,материалов и инвентаря (для админи)</t>
  </si>
  <si>
    <t>Приобретение строительных материалов</t>
  </si>
  <si>
    <t>Приобетение окон дверей, ограждения</t>
  </si>
  <si>
    <t>Приобретение хозяйственных товаров</t>
  </si>
  <si>
    <t>Приобретение электротоваров, инструментов</t>
  </si>
  <si>
    <t>Приобретение сантехнических товаров</t>
  </si>
  <si>
    <t>Приобретение пожарного инветаря</t>
  </si>
  <si>
    <t>Приобретения окон, дверей,ограждения</t>
  </si>
  <si>
    <t>Приобретение запасных  и составных частей, для машин, оборудования, оргтехники,вычислительной техники, системпередачи и отображения информации, защиты информации (для административно - управлен)</t>
  </si>
  <si>
    <t>Приобретение горюче - смазочных материалов</t>
  </si>
  <si>
    <t>Обслуживание тревожной охранной сигнализации</t>
  </si>
  <si>
    <t xml:space="preserve">Текущий ремонт помещений </t>
  </si>
  <si>
    <t>Текущий ремонт кровли</t>
  </si>
  <si>
    <t>Изготовление квалифицированного сертификата ключа поверки электронной подписи</t>
  </si>
  <si>
    <t>Уборка мусора, вывоз и утилизация отходов производства</t>
  </si>
  <si>
    <t>Заправка катриджей (для административно - управленческого персонала, специалистов, кроме педагогических работников)</t>
  </si>
  <si>
    <t>Проведение бактериологических исследований воздуха в помещениях и иных нефинансовых активов</t>
  </si>
  <si>
    <t>Приобретение (изготовление)  лекарственных препаратов и материалов, применяемых в медицинских целях</t>
  </si>
  <si>
    <t>9110701900020130612(2260056)</t>
  </si>
  <si>
    <t>Услуги и работы по утилизации, захоронению  отходов</t>
  </si>
  <si>
    <t xml:space="preserve">Услуги по составлению экологической отчетности, проведение паспортизации опасных отходов </t>
  </si>
  <si>
    <t>Уплата налогов, пошлины и сборов</t>
  </si>
  <si>
    <t>Уплата штрафов, пеней за несвоевременную уплату налогов, сборов, страховых взносов</t>
  </si>
  <si>
    <t>Работы по установке окон, ограждений</t>
  </si>
  <si>
    <t>Оплата проезда к местной служебной командировки</t>
  </si>
  <si>
    <t xml:space="preserve">Наименование показателя </t>
  </si>
  <si>
    <t>Субсидия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в ведении управления образования администрации города Евпатории Республики Крым, в том числе:</t>
  </si>
  <si>
    <t xml:space="preserve">Код  БК </t>
  </si>
  <si>
    <t xml:space="preserve">Остаток </t>
  </si>
  <si>
    <t>ТЕКУЩИЙ ПЕРИОД</t>
  </si>
  <si>
    <t>Утвержденные плановые назначения             на текущий период, руб.</t>
  </si>
  <si>
    <t>Исполнено на текущий период, руб.</t>
  </si>
  <si>
    <t>Показатели исполнения на текущий период, %</t>
  </si>
  <si>
    <t>Прочие мероприятия (02590)</t>
  </si>
  <si>
    <t>МЕСТНЫЙ  БЮДЖЕТ</t>
  </si>
  <si>
    <t>МЕСТНЫЙ БЮДЖЕТ + ИНЫЕ ЦЕЛИ</t>
  </si>
  <si>
    <t>91107011100071320611</t>
  </si>
  <si>
    <t>ПРОЧИЕ УСЛУГИ</t>
  </si>
  <si>
    <t>Абонплата за использование линий связи и услуги интернет-провайдеров (2210001)</t>
  </si>
  <si>
    <t>Работы, услуги по содержанию имущества, в том числе (2250000):</t>
  </si>
  <si>
    <t>Текущий ремонт и обслуживание компьютерной техники</t>
  </si>
  <si>
    <t>Прочие работы, услуги, в том числе (2260000):</t>
  </si>
  <si>
    <t>Подписка</t>
  </si>
  <si>
    <t xml:space="preserve">Приобретение неисключительных (пользовательских) прав на программное обеспечение </t>
  </si>
  <si>
    <t>Услуги по обучению на курсах повышения квалификации, подготовки и переподготовки педагогических работников</t>
  </si>
  <si>
    <t>Увеличение стоимости основных средств, в том числе (3100000):</t>
  </si>
  <si>
    <t>Приобретение компьютерной техники и учебного оборудования</t>
  </si>
  <si>
    <t xml:space="preserve">Приобретение спортивного оборудования </t>
  </si>
  <si>
    <t>Приобретение мебели</t>
  </si>
  <si>
    <t>Приобретение учебников и учебно-наглядных пособий художественной литературы</t>
  </si>
  <si>
    <t>Увеличение стоимости материальных запасов, в том числе (3400000):</t>
  </si>
  <si>
    <t>Приобретение учебно-бланочной продукции, письменных и чертежных принадлежностей, материалов и инвентаря для учебных занятий</t>
  </si>
  <si>
    <t xml:space="preserve">Приобретение игр, игрушек </t>
  </si>
  <si>
    <t>Приобретение запасных и составных частей  для машин, оборудования, вычислительной техники, систем передачи и отображения информации, защиты информации</t>
  </si>
  <si>
    <t xml:space="preserve">Приобретение спортивного инвентаря </t>
  </si>
  <si>
    <t xml:space="preserve">Расходы на предоставление компенсации расходов на оплату жилых помещений, отопления и электроэнергии педагогическим работникам, проживающим в сельской местности и работающим в муниципальных образовательных организациях, расположенных в сельской местности, в рамках Муниципальной программы развития образования в городском округе Евпатория Республики Крым на 2016-2020 годы </t>
  </si>
  <si>
    <t>91107011100071310612</t>
  </si>
  <si>
    <t>Уплата штрафов,другие экономические санкции</t>
  </si>
  <si>
    <t>Установка антивандальной кнопки</t>
  </si>
  <si>
    <t>Приобретение мебели (для административно - управленческого персонала, специалистов, кроме педагогических работников)</t>
  </si>
  <si>
    <t>Услуги по проведению категорирования помещений по взрывопожарной и пожарной опасности</t>
  </si>
  <si>
    <t>Размещение обявлений в СМИ</t>
  </si>
  <si>
    <t>Обслуживание противопожарныхклапанов дымоудаления системы вентиляции</t>
  </si>
  <si>
    <t>Работы по монтажу оборудования</t>
  </si>
  <si>
    <t>Текущий ремонт систем отоления и водоснабжения</t>
  </si>
  <si>
    <t>Работы по установке окон противопожарных дверей, лестниц</t>
  </si>
  <si>
    <t xml:space="preserve">Инвентаризация с выдачей инвентарного дела </t>
  </si>
  <si>
    <t>Приобретение неисключительных (пользовательских) прав на программное обеспечение (для административно-управленческого персонала, специалистов, кроме педагогических работников)</t>
  </si>
  <si>
    <t xml:space="preserve">Укладка искусственного травяного покрытия для футбольного поля </t>
  </si>
  <si>
    <t>Строительный контроль технадзор</t>
  </si>
  <si>
    <t xml:space="preserve">Услуги физической охраны </t>
  </si>
  <si>
    <t xml:space="preserve">Текущий ремонт дворовой территории </t>
  </si>
  <si>
    <t xml:space="preserve">Измерение сопротивления изоляции электропроводки, испытание устройства защитного заземления </t>
  </si>
  <si>
    <t xml:space="preserve">Работы по монтажу (демонтажу) оборудования, окон, дверей, ограждений, лестниц </t>
  </si>
  <si>
    <t xml:space="preserve">Работы по установке осветительных приборов </t>
  </si>
  <si>
    <t xml:space="preserve">Текущий ремонт входной группы </t>
  </si>
  <si>
    <t xml:space="preserve">Приобретение мнемосхемы. Поручней для унитаза и раковины, крючков для костылей, индукционной системы и т.д. для создания универсальной безбарьерной среды </t>
  </si>
  <si>
    <t>ЗП</t>
  </si>
  <si>
    <t>Приобретение и изготовление металоконструкций</t>
  </si>
  <si>
    <t>Обслуживание тревожной  пожарной сигнализации</t>
  </si>
  <si>
    <t>91107011100202590612</t>
  </si>
  <si>
    <t>Обследование технического сотояния объектов нефинансовых активов</t>
  </si>
  <si>
    <t>Ремонтные работы + проектно-сметная документация на ремонт + микрофильмирование+ комунальные, з/п, и антитеррор</t>
  </si>
  <si>
    <t>Мероприятия по пожарной безопасности + Мероприятия по антитеррору + Ремонты611</t>
  </si>
  <si>
    <t>Выплата пособий за первые три дня временной нетрудоспособности за счет работодателя</t>
  </si>
  <si>
    <t>Компенсационная выплата в размере 50 руб. персоналу в отпуске по уходу  за ребенком до 3 лет</t>
  </si>
  <si>
    <t>Расходы илососа</t>
  </si>
  <si>
    <t>Штрафы за нарушение законадательства о закупках и нарушение условий контрактов (договоров)</t>
  </si>
  <si>
    <t>Разработка проектно - сметной документации на установку автоматической пожарной сигнализации</t>
  </si>
  <si>
    <t>Работы по установке окон, дверей, лестниц</t>
  </si>
  <si>
    <t>Иные выпалты</t>
  </si>
  <si>
    <t>Иные выплаты</t>
  </si>
  <si>
    <t>Изготовление вывесок, стендов, табличек идр.</t>
  </si>
  <si>
    <t>Установка (расширение) единых функиональгых систем</t>
  </si>
  <si>
    <t>Разработка  проектно-сметной документации для установки объектов нефинансовых активов</t>
  </si>
  <si>
    <t>Разработка проектно-сметной документации  для установки объектов нефинансовых активов</t>
  </si>
  <si>
    <t>Разработка проектно-сметной документации  для капитального ремонта объектов нефинансовых активов</t>
  </si>
  <si>
    <t>Экспертное заключение о ссотвествиии требованииям СанПиНов</t>
  </si>
  <si>
    <t>911 0701 05000 20050 612 3460012</t>
  </si>
  <si>
    <t xml:space="preserve">Информация о расходовании бюджетных средств на 01.03.2021 года </t>
  </si>
  <si>
    <t>Работы по установке окон,дверей, лестниц</t>
  </si>
  <si>
    <t>Утвержденные плановые назначения             на 2021 год, руб.</t>
  </si>
  <si>
    <t>Исполнено на 2021 год, руб.</t>
  </si>
  <si>
    <t>Показатели исполнения на 2021 год, %</t>
  </si>
  <si>
    <t>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</si>
</sst>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"/>
    <numFmt numFmtId="165" formatCode="#,##0_р_."/>
  </numFmts>
  <fonts count="18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Calibri"/>
      <family val="2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2.5"/>
      <name val="Times New Roman"/>
      <family val="1"/>
      <charset val="204"/>
    </font>
    <font>
      <i/>
      <sz val="15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/>
    </xf>
    <xf numFmtId="0" fontId="2" fillId="0" borderId="0" xfId="0" applyFont="1" applyAlignment="1">
      <alignment wrapText="1"/>
    </xf>
    <xf numFmtId="0" fontId="5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left" wrapText="1"/>
    </xf>
    <xf numFmtId="0" fontId="5" fillId="0" borderId="0" xfId="0" applyFont="1" applyAlignment="1">
      <alignment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0" fontId="7" fillId="4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vertical="top" wrapText="1"/>
    </xf>
    <xf numFmtId="0" fontId="5" fillId="2" borderId="2" xfId="0" applyFont="1" applyFill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2" borderId="0" xfId="0" applyFont="1" applyFill="1" applyAlignment="1">
      <alignment wrapText="1"/>
    </xf>
    <xf numFmtId="0" fontId="6" fillId="2" borderId="1" xfId="0" applyFont="1" applyFill="1" applyBorder="1" applyAlignment="1">
      <alignment horizontal="left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0" fillId="0" borderId="1" xfId="0" applyFont="1" applyBorder="1" applyAlignment="1">
      <alignment horizontal="left" wrapText="1"/>
    </xf>
    <xf numFmtId="165" fontId="2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/>
    </xf>
    <xf numFmtId="165" fontId="2" fillId="0" borderId="1" xfId="0" applyNumberFormat="1" applyFont="1" applyBorder="1" applyAlignment="1">
      <alignment horizont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164" fontId="1" fillId="0" borderId="0" xfId="0" applyNumberFormat="1" applyFont="1" applyBorder="1"/>
    <xf numFmtId="0" fontId="10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1" fontId="1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1" fontId="2" fillId="5" borderId="1" xfId="0" applyNumberFormat="1" applyFont="1" applyFill="1" applyBorder="1" applyAlignment="1">
      <alignment horizontal="center" wrapText="1"/>
    </xf>
    <xf numFmtId="164" fontId="1" fillId="0" borderId="0" xfId="0" applyNumberFormat="1" applyFont="1" applyBorder="1" applyAlignment="1">
      <alignment horizontal="center"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 vertical="center" wrapText="1"/>
    </xf>
    <xf numFmtId="2" fontId="2" fillId="3" borderId="4" xfId="0" applyNumberFormat="1" applyFont="1" applyFill="1" applyBorder="1" applyAlignment="1">
      <alignment horizontal="center" vertical="center" wrapText="1"/>
    </xf>
    <xf numFmtId="164" fontId="11" fillId="4" borderId="1" xfId="0" applyNumberFormat="1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/>
    <xf numFmtId="0" fontId="5" fillId="0" borderId="1" xfId="0" applyFont="1" applyBorder="1" applyAlignment="1">
      <alignment horizontal="center"/>
    </xf>
    <xf numFmtId="164" fontId="7" fillId="4" borderId="5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/>
    </xf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/>
    <xf numFmtId="0" fontId="2" fillId="4" borderId="3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/>
    <xf numFmtId="4" fontId="5" fillId="0" borderId="1" xfId="0" applyNumberFormat="1" applyFont="1" applyBorder="1"/>
    <xf numFmtId="164" fontId="2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164" fontId="9" fillId="4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top" wrapText="1"/>
    </xf>
    <xf numFmtId="165" fontId="2" fillId="6" borderId="1" xfId="0" applyNumberFormat="1" applyFont="1" applyFill="1" applyBorder="1" applyAlignment="1">
      <alignment horizontal="center" vertical="center"/>
    </xf>
    <xf numFmtId="164" fontId="2" fillId="6" borderId="1" xfId="0" applyNumberFormat="1" applyFont="1" applyFill="1" applyBorder="1" applyAlignment="1">
      <alignment horizontal="center" vertical="center"/>
    </xf>
    <xf numFmtId="165" fontId="6" fillId="6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top" wrapText="1"/>
    </xf>
    <xf numFmtId="0" fontId="9" fillId="4" borderId="6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vertical="center"/>
    </xf>
    <xf numFmtId="49" fontId="9" fillId="4" borderId="1" xfId="0" applyNumberFormat="1" applyFont="1" applyFill="1" applyBorder="1" applyAlignment="1">
      <alignment horizontal="center" vertical="center" wrapText="1"/>
    </xf>
    <xf numFmtId="4" fontId="11" fillId="4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/>
    </xf>
    <xf numFmtId="2" fontId="2" fillId="4" borderId="3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/>
    </xf>
    <xf numFmtId="16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0" fontId="16" fillId="4" borderId="1" xfId="0" applyFont="1" applyFill="1" applyBorder="1" applyAlignment="1">
      <alignment wrapText="1"/>
    </xf>
    <xf numFmtId="49" fontId="11" fillId="4" borderId="1" xfId="0" applyNumberFormat="1" applyFont="1" applyFill="1" applyBorder="1" applyAlignment="1">
      <alignment horizontal="center" vertical="center" wrapText="1"/>
    </xf>
    <xf numFmtId="4" fontId="11" fillId="4" borderId="1" xfId="0" applyNumberFormat="1" applyFont="1" applyFill="1" applyBorder="1" applyAlignment="1">
      <alignment horizontal="center" vertical="center"/>
    </xf>
    <xf numFmtId="4" fontId="9" fillId="4" borderId="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/>
    </xf>
    <xf numFmtId="0" fontId="12" fillId="2" borderId="2" xfId="0" applyFont="1" applyFill="1" applyBorder="1" applyAlignment="1">
      <alignment wrapText="1"/>
    </xf>
    <xf numFmtId="4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165" fontId="2" fillId="6" borderId="1" xfId="0" applyNumberFormat="1" applyFont="1" applyFill="1" applyBorder="1" applyAlignment="1">
      <alignment horizontal="center" wrapText="1"/>
    </xf>
    <xf numFmtId="1" fontId="10" fillId="2" borderId="1" xfId="0" applyNumberFormat="1" applyFont="1" applyFill="1" applyBorder="1" applyAlignment="1">
      <alignment horizontal="center"/>
    </xf>
    <xf numFmtId="0" fontId="6" fillId="6" borderId="1" xfId="0" applyFont="1" applyFill="1" applyBorder="1" applyAlignment="1">
      <alignment horizontal="left"/>
    </xf>
    <xf numFmtId="1" fontId="5" fillId="6" borderId="1" xfId="0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5" fillId="4" borderId="1" xfId="0" applyFont="1" applyFill="1" applyBorder="1" applyAlignment="1">
      <alignment horizontal="left" vertical="top" wrapText="1"/>
    </xf>
    <xf numFmtId="4" fontId="2" fillId="0" borderId="3" xfId="0" applyNumberFormat="1" applyFont="1" applyBorder="1" applyAlignment="1">
      <alignment wrapText="1"/>
    </xf>
    <xf numFmtId="4" fontId="2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/>
    </xf>
    <xf numFmtId="4" fontId="5" fillId="2" borderId="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4" fontId="7" fillId="4" borderId="5" xfId="0" applyNumberFormat="1" applyFont="1" applyFill="1" applyBorder="1" applyAlignment="1">
      <alignment horizontal="center" vertical="center" wrapText="1"/>
    </xf>
    <xf numFmtId="4" fontId="4" fillId="4" borderId="5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4" fontId="11" fillId="4" borderId="3" xfId="0" applyNumberFormat="1" applyFont="1" applyFill="1" applyBorder="1" applyAlignment="1">
      <alignment horizontal="center" vertical="center" wrapText="1"/>
    </xf>
    <xf numFmtId="4" fontId="2" fillId="6" borderId="3" xfId="0" applyNumberFormat="1" applyFont="1" applyFill="1" applyBorder="1" applyAlignment="1">
      <alignment horizontal="center" vertical="center"/>
    </xf>
    <xf numFmtId="4" fontId="2" fillId="6" borderId="3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4" fontId="1" fillId="2" borderId="3" xfId="0" applyNumberFormat="1" applyFont="1" applyFill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6" fillId="6" borderId="3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/>
    </xf>
    <xf numFmtId="4" fontId="1" fillId="4" borderId="3" xfId="0" applyNumberFormat="1" applyFont="1" applyFill="1" applyBorder="1" applyAlignment="1">
      <alignment horizontal="center" vertical="center"/>
    </xf>
    <xf numFmtId="4" fontId="1" fillId="4" borderId="3" xfId="0" applyNumberFormat="1" applyFont="1" applyFill="1" applyBorder="1" applyAlignment="1">
      <alignment horizontal="center" vertical="center" wrapText="1"/>
    </xf>
    <xf numFmtId="4" fontId="1" fillId="6" borderId="3" xfId="0" applyNumberFormat="1" applyFont="1" applyFill="1" applyBorder="1" applyAlignment="1">
      <alignment horizontal="center" vertical="center"/>
    </xf>
    <xf numFmtId="4" fontId="1" fillId="6" borderId="3" xfId="0" applyNumberFormat="1" applyFont="1" applyFill="1" applyBorder="1" applyAlignment="1">
      <alignment horizontal="center" vertical="center" wrapText="1"/>
    </xf>
    <xf numFmtId="4" fontId="5" fillId="6" borderId="3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 wrapText="1"/>
    </xf>
    <xf numFmtId="4" fontId="15" fillId="0" borderId="3" xfId="0" applyNumberFormat="1" applyFont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0" fontId="5" fillId="7" borderId="1" xfId="0" applyFont="1" applyFill="1" applyBorder="1" applyAlignment="1">
      <alignment horizontal="left"/>
    </xf>
    <xf numFmtId="0" fontId="5" fillId="7" borderId="1" xfId="0" applyFont="1" applyFill="1" applyBorder="1" applyAlignment="1">
      <alignment horizontal="center"/>
    </xf>
    <xf numFmtId="0" fontId="14" fillId="7" borderId="1" xfId="0" applyFont="1" applyFill="1" applyBorder="1" applyAlignment="1">
      <alignment wrapText="1"/>
    </xf>
    <xf numFmtId="0" fontId="6" fillId="0" borderId="1" xfId="0" applyFont="1" applyFill="1" applyBorder="1" applyAlignment="1">
      <alignment vertical="top" wrapText="1"/>
    </xf>
    <xf numFmtId="49" fontId="1" fillId="4" borderId="1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4"/>
  <sheetViews>
    <sheetView tabSelected="1" view="pageBreakPreview" zoomScale="84" zoomScaleSheetLayoutView="84" workbookViewId="0">
      <pane xSplit="3" ySplit="5" topLeftCell="D6" activePane="bottomRight" state="frozen"/>
      <selection activeCell="B215" sqref="B215"/>
      <selection pane="topRight" activeCell="B215" sqref="B215"/>
      <selection pane="bottomLeft" activeCell="B215" sqref="B215"/>
      <selection pane="bottomRight" activeCell="B215" sqref="B215"/>
    </sheetView>
  </sheetViews>
  <sheetFormatPr defaultRowHeight="15.75" x14ac:dyDescent="0.25"/>
  <cols>
    <col min="1" max="1" width="2.42578125" style="1" customWidth="1"/>
    <col min="2" max="2" width="71.5703125" style="9" customWidth="1"/>
    <col min="3" max="3" width="21.5703125" style="34" customWidth="1"/>
    <col min="4" max="4" width="16.5703125" style="5" customWidth="1"/>
    <col min="5" max="5" width="16.28515625" style="34" customWidth="1"/>
    <col min="6" max="7" width="15" style="5" customWidth="1"/>
    <col min="8" max="8" width="19.7109375" style="34" customWidth="1"/>
    <col min="9" max="9" width="16.7109375" style="34" customWidth="1"/>
    <col min="10" max="10" width="15" style="5" customWidth="1"/>
    <col min="11" max="11" width="11.28515625" style="1" bestFit="1" customWidth="1"/>
    <col min="12" max="12" width="11.42578125" style="1" bestFit="1" customWidth="1"/>
    <col min="13" max="16384" width="9.140625" style="1"/>
  </cols>
  <sheetData>
    <row r="1" spans="1:11" s="4" customFormat="1" ht="19.5" x14ac:dyDescent="0.3">
      <c r="A1" s="172" t="s">
        <v>17</v>
      </c>
      <c r="B1" s="172"/>
      <c r="C1" s="172"/>
      <c r="D1" s="172"/>
      <c r="E1" s="172"/>
      <c r="F1" s="172"/>
      <c r="G1" s="172"/>
      <c r="H1" s="172"/>
      <c r="I1" s="172"/>
      <c r="J1" s="172"/>
    </row>
    <row r="3" spans="1:11" s="2" customFormat="1" x14ac:dyDescent="0.25">
      <c r="A3" s="6"/>
      <c r="B3" s="173" t="s">
        <v>170</v>
      </c>
      <c r="C3" s="173"/>
      <c r="D3" s="173"/>
      <c r="E3" s="173"/>
      <c r="F3" s="173"/>
      <c r="G3" s="173"/>
      <c r="H3" s="173"/>
      <c r="I3" s="173"/>
      <c r="J3" s="173"/>
    </row>
    <row r="4" spans="1:11" s="5" customFormat="1" x14ac:dyDescent="0.25">
      <c r="B4" s="174" t="s">
        <v>96</v>
      </c>
      <c r="C4" s="176" t="s">
        <v>175</v>
      </c>
      <c r="D4" s="176"/>
      <c r="E4" s="176"/>
      <c r="F4" s="176"/>
      <c r="G4" s="176"/>
      <c r="H4" s="177" t="s">
        <v>100</v>
      </c>
      <c r="I4" s="176"/>
      <c r="J4" s="176"/>
    </row>
    <row r="5" spans="1:11" s="8" customFormat="1" ht="76.5" customHeight="1" x14ac:dyDescent="0.25">
      <c r="B5" s="175"/>
      <c r="C5" s="19" t="s">
        <v>98</v>
      </c>
      <c r="D5" s="19" t="s">
        <v>172</v>
      </c>
      <c r="E5" s="19" t="s">
        <v>173</v>
      </c>
      <c r="F5" s="19" t="s">
        <v>99</v>
      </c>
      <c r="G5" s="19" t="s">
        <v>174</v>
      </c>
      <c r="H5" s="68" t="s">
        <v>101</v>
      </c>
      <c r="I5" s="19" t="s">
        <v>102</v>
      </c>
      <c r="J5" s="69" t="s">
        <v>103</v>
      </c>
    </row>
    <row r="6" spans="1:11" s="8" customFormat="1" ht="94.5" x14ac:dyDescent="0.25">
      <c r="B6" s="96" t="s">
        <v>97</v>
      </c>
      <c r="C6" s="108" t="s">
        <v>107</v>
      </c>
      <c r="D6" s="109">
        <f>D7+D8+D12+D13+D15+D19+D24+D9+D10</f>
        <v>23188826</v>
      </c>
      <c r="E6" s="109">
        <f>E7+E8+E12+E13+E15+E19+E24+E9+E10</f>
        <v>2546800.98</v>
      </c>
      <c r="F6" s="88">
        <f>D6-E6</f>
        <v>20642025.02</v>
      </c>
      <c r="G6" s="112">
        <f>E6/D6*100</f>
        <v>10.982880202732126</v>
      </c>
      <c r="H6" s="109">
        <f>H7+H8+H12+H13+H15+H19+H24+H9+H10</f>
        <v>3962020</v>
      </c>
      <c r="I6" s="109">
        <f>I7+I8+I12+I13+I15+I19+I24+I9+I10</f>
        <v>2546800.98</v>
      </c>
      <c r="J6" s="95">
        <f>I6/H6*100</f>
        <v>64.280366580683591</v>
      </c>
      <c r="K6" s="38"/>
    </row>
    <row r="7" spans="1:11" s="8" customFormat="1" x14ac:dyDescent="0.25">
      <c r="B7" s="24" t="s">
        <v>0</v>
      </c>
      <c r="C7" s="82">
        <v>211</v>
      </c>
      <c r="D7" s="89">
        <f>16811694-29342.61</f>
        <v>16782351.390000001</v>
      </c>
      <c r="E7" s="92">
        <f>I7</f>
        <v>1762887.56</v>
      </c>
      <c r="F7" s="92">
        <f>D7-E7</f>
        <v>15019463.83</v>
      </c>
      <c r="G7" s="92">
        <f>E7/D7*100</f>
        <v>10.504413350863583</v>
      </c>
      <c r="H7" s="89">
        <f>2757312-29342.61</f>
        <v>2727969.39</v>
      </c>
      <c r="I7" s="92">
        <v>1762887.56</v>
      </c>
      <c r="J7" s="90">
        <f>I7/H7*100</f>
        <v>64.622703116181228</v>
      </c>
    </row>
    <row r="8" spans="1:11" s="8" customFormat="1" x14ac:dyDescent="0.25">
      <c r="B8" s="36" t="s">
        <v>1</v>
      </c>
      <c r="C8" s="82">
        <v>213</v>
      </c>
      <c r="D8" s="89">
        <v>5077132</v>
      </c>
      <c r="E8" s="92">
        <f>I8</f>
        <v>408720.81</v>
      </c>
      <c r="F8" s="92">
        <f t="shared" ref="F8:F29" si="0">D8-E8</f>
        <v>4668411.1900000004</v>
      </c>
      <c r="G8" s="92">
        <f t="shared" ref="G8:G29" si="1">E8/D8*100</f>
        <v>8.0502301299237438</v>
      </c>
      <c r="H8" s="89">
        <v>832708</v>
      </c>
      <c r="I8" s="92">
        <v>408720.81</v>
      </c>
      <c r="J8" s="90">
        <f t="shared" ref="J8:J29" si="2">I8/H8*100</f>
        <v>49.083329330329477</v>
      </c>
    </row>
    <row r="9" spans="1:11" s="8" customFormat="1" ht="31.5" x14ac:dyDescent="0.25">
      <c r="B9" s="36" t="s">
        <v>155</v>
      </c>
      <c r="C9" s="82">
        <v>2660000</v>
      </c>
      <c r="D9" s="92">
        <f>H9</f>
        <v>29342.61</v>
      </c>
      <c r="E9" s="92">
        <f>I9</f>
        <v>29342.61</v>
      </c>
      <c r="F9" s="92">
        <f t="shared" si="0"/>
        <v>0</v>
      </c>
      <c r="G9" s="92">
        <f t="shared" si="1"/>
        <v>100</v>
      </c>
      <c r="H9" s="92">
        <v>29342.61</v>
      </c>
      <c r="I9" s="92">
        <v>29342.61</v>
      </c>
      <c r="J9" s="90">
        <f t="shared" si="2"/>
        <v>100</v>
      </c>
    </row>
    <row r="10" spans="1:11" s="8" customFormat="1" ht="31.5" x14ac:dyDescent="0.25">
      <c r="B10" s="36" t="s">
        <v>156</v>
      </c>
      <c r="C10" s="82">
        <v>2660001</v>
      </c>
      <c r="D10" s="133"/>
      <c r="E10" s="92">
        <f>I10</f>
        <v>0</v>
      </c>
      <c r="F10" s="92">
        <f t="shared" si="0"/>
        <v>0</v>
      </c>
      <c r="G10" s="92" t="e">
        <f t="shared" si="1"/>
        <v>#DIV/0!</v>
      </c>
      <c r="H10" s="133"/>
      <c r="I10" s="92"/>
      <c r="J10" s="90" t="e">
        <f t="shared" si="2"/>
        <v>#DIV/0!</v>
      </c>
    </row>
    <row r="11" spans="1:11" s="8" customFormat="1" x14ac:dyDescent="0.25">
      <c r="B11" s="36" t="s">
        <v>108</v>
      </c>
      <c r="C11" s="82"/>
      <c r="D11" s="92">
        <f>D12+D13+D15+D19+D24</f>
        <v>1300000</v>
      </c>
      <c r="E11" s="92">
        <f>E12+E13+E15+E19+E24</f>
        <v>345850</v>
      </c>
      <c r="F11" s="92">
        <f t="shared" si="0"/>
        <v>954150</v>
      </c>
      <c r="G11" s="92">
        <f t="shared" si="1"/>
        <v>26.603846153846156</v>
      </c>
      <c r="H11" s="92">
        <f>H12+H13+H15+H19+H24</f>
        <v>372000</v>
      </c>
      <c r="I11" s="92">
        <f>I12+I13+I15+I19+I24</f>
        <v>345850</v>
      </c>
      <c r="J11" s="90">
        <f t="shared" si="2"/>
        <v>92.97043010752688</v>
      </c>
    </row>
    <row r="12" spans="1:11" s="8" customFormat="1" ht="31.5" x14ac:dyDescent="0.25">
      <c r="B12" s="83" t="s">
        <v>109</v>
      </c>
      <c r="C12" s="82">
        <v>2210001</v>
      </c>
      <c r="D12" s="89">
        <v>20000</v>
      </c>
      <c r="E12" s="92">
        <f>I12</f>
        <v>6000</v>
      </c>
      <c r="F12" s="92">
        <f t="shared" si="0"/>
        <v>14000</v>
      </c>
      <c r="G12" s="92">
        <f>E12/D12*100</f>
        <v>30</v>
      </c>
      <c r="H12" s="92">
        <v>20000</v>
      </c>
      <c r="I12" s="92">
        <v>6000</v>
      </c>
      <c r="J12" s="90">
        <f t="shared" si="2"/>
        <v>30</v>
      </c>
    </row>
    <row r="13" spans="1:11" s="8" customFormat="1" x14ac:dyDescent="0.25">
      <c r="B13" s="36" t="s">
        <v>110</v>
      </c>
      <c r="C13" s="84">
        <v>225</v>
      </c>
      <c r="D13" s="93">
        <f>SUM(D14)</f>
        <v>15000</v>
      </c>
      <c r="E13" s="111">
        <f>SUM(E14)</f>
        <v>0</v>
      </c>
      <c r="F13" s="92">
        <f t="shared" si="0"/>
        <v>15000</v>
      </c>
      <c r="G13" s="92">
        <f t="shared" si="1"/>
        <v>0</v>
      </c>
      <c r="H13" s="111">
        <f>SUM(H14)</f>
        <v>0</v>
      </c>
      <c r="I13" s="111">
        <f>SUM(I14)</f>
        <v>0</v>
      </c>
      <c r="J13" s="90" t="e">
        <f t="shared" si="2"/>
        <v>#DIV/0!</v>
      </c>
    </row>
    <row r="14" spans="1:11" s="8" customFormat="1" x14ac:dyDescent="0.25">
      <c r="B14" s="14" t="s">
        <v>111</v>
      </c>
      <c r="C14" s="78">
        <v>2250063</v>
      </c>
      <c r="D14" s="77">
        <v>15000</v>
      </c>
      <c r="E14" s="92">
        <f>I14</f>
        <v>0</v>
      </c>
      <c r="F14" s="137">
        <f t="shared" si="0"/>
        <v>15000</v>
      </c>
      <c r="G14" s="137">
        <f t="shared" si="1"/>
        <v>0</v>
      </c>
      <c r="H14" s="137"/>
      <c r="I14" s="137"/>
      <c r="J14" s="91" t="e">
        <f t="shared" si="2"/>
        <v>#DIV/0!</v>
      </c>
    </row>
    <row r="15" spans="1:11" s="8" customFormat="1" x14ac:dyDescent="0.25">
      <c r="B15" s="24" t="s">
        <v>112</v>
      </c>
      <c r="C15" s="84">
        <v>226</v>
      </c>
      <c r="D15" s="93">
        <f>SUM(D16:D18)</f>
        <v>102000</v>
      </c>
      <c r="E15" s="92">
        <f>SUM(E16:E18)</f>
        <v>60000</v>
      </c>
      <c r="F15" s="92">
        <f t="shared" si="0"/>
        <v>42000</v>
      </c>
      <c r="G15" s="92">
        <f t="shared" si="1"/>
        <v>58.82352941176471</v>
      </c>
      <c r="H15" s="111">
        <f>SUM(H16:H18)</f>
        <v>72000</v>
      </c>
      <c r="I15" s="111">
        <f>SUM(I16:I18)</f>
        <v>60000</v>
      </c>
      <c r="J15" s="90">
        <f t="shared" si="2"/>
        <v>83.333333333333343</v>
      </c>
    </row>
    <row r="16" spans="1:11" s="8" customFormat="1" x14ac:dyDescent="0.25">
      <c r="B16" s="167" t="s">
        <v>113</v>
      </c>
      <c r="C16" s="168">
        <v>2260034</v>
      </c>
      <c r="D16" s="77"/>
      <c r="E16" s="137">
        <f>I16</f>
        <v>0</v>
      </c>
      <c r="F16" s="137">
        <f t="shared" si="0"/>
        <v>0</v>
      </c>
      <c r="G16" s="137" t="e">
        <f t="shared" si="1"/>
        <v>#DIV/0!</v>
      </c>
      <c r="H16" s="137"/>
      <c r="I16" s="137"/>
      <c r="J16" s="91" t="e">
        <f t="shared" si="2"/>
        <v>#DIV/0!</v>
      </c>
    </row>
    <row r="17" spans="2:10" s="8" customFormat="1" ht="31.5" x14ac:dyDescent="0.25">
      <c r="B17" s="169" t="s">
        <v>114</v>
      </c>
      <c r="C17" s="168">
        <v>2260035</v>
      </c>
      <c r="D17" s="77">
        <v>82000</v>
      </c>
      <c r="E17" s="137">
        <f>I17</f>
        <v>60000</v>
      </c>
      <c r="F17" s="137">
        <f t="shared" si="0"/>
        <v>22000</v>
      </c>
      <c r="G17" s="137">
        <f t="shared" si="1"/>
        <v>73.170731707317074</v>
      </c>
      <c r="H17" s="137">
        <v>72000</v>
      </c>
      <c r="I17" s="137">
        <v>60000</v>
      </c>
      <c r="J17" s="91">
        <f t="shared" si="2"/>
        <v>83.333333333333343</v>
      </c>
    </row>
    <row r="18" spans="2:10" s="8" customFormat="1" ht="31.5" x14ac:dyDescent="0.25">
      <c r="B18" s="86" t="s">
        <v>115</v>
      </c>
      <c r="C18" s="81">
        <v>2260055</v>
      </c>
      <c r="D18" s="77">
        <v>20000</v>
      </c>
      <c r="E18" s="137">
        <f>I18</f>
        <v>0</v>
      </c>
      <c r="F18" s="137">
        <f t="shared" si="0"/>
        <v>20000</v>
      </c>
      <c r="G18" s="137">
        <f t="shared" si="1"/>
        <v>0</v>
      </c>
      <c r="H18" s="137"/>
      <c r="I18" s="137"/>
      <c r="J18" s="91" t="e">
        <f t="shared" si="2"/>
        <v>#DIV/0!</v>
      </c>
    </row>
    <row r="19" spans="2:10" s="8" customFormat="1" x14ac:dyDescent="0.25">
      <c r="B19" s="36" t="s">
        <v>116</v>
      </c>
      <c r="C19" s="84">
        <v>310</v>
      </c>
      <c r="D19" s="93">
        <f>SUM(D20:D23)</f>
        <v>663000</v>
      </c>
      <c r="E19" s="92">
        <f>SUM(E20:E23)</f>
        <v>269850</v>
      </c>
      <c r="F19" s="92">
        <f t="shared" si="0"/>
        <v>393150</v>
      </c>
      <c r="G19" s="92">
        <f t="shared" si="1"/>
        <v>40.701357466063349</v>
      </c>
      <c r="H19" s="111">
        <f>SUM(H20:H23)</f>
        <v>270000</v>
      </c>
      <c r="I19" s="111">
        <f>SUM(I20:I23)</f>
        <v>269850</v>
      </c>
      <c r="J19" s="90">
        <f t="shared" si="2"/>
        <v>99.944444444444443</v>
      </c>
    </row>
    <row r="20" spans="2:10" s="8" customFormat="1" x14ac:dyDescent="0.25">
      <c r="B20" s="87" t="s">
        <v>117</v>
      </c>
      <c r="C20" s="78">
        <v>3100032</v>
      </c>
      <c r="D20" s="77">
        <v>270000</v>
      </c>
      <c r="E20" s="137">
        <f>I20</f>
        <v>0</v>
      </c>
      <c r="F20" s="137">
        <f t="shared" si="0"/>
        <v>270000</v>
      </c>
      <c r="G20" s="137">
        <f t="shared" si="1"/>
        <v>0</v>
      </c>
      <c r="H20" s="124"/>
      <c r="I20" s="136"/>
      <c r="J20" s="121" t="e">
        <f t="shared" si="2"/>
        <v>#DIV/0!</v>
      </c>
    </row>
    <row r="21" spans="2:10" s="8" customFormat="1" x14ac:dyDescent="0.25">
      <c r="B21" s="87" t="s">
        <v>118</v>
      </c>
      <c r="C21" s="78">
        <v>3100033</v>
      </c>
      <c r="D21" s="77">
        <v>73000</v>
      </c>
      <c r="E21" s="137">
        <f>I21</f>
        <v>0</v>
      </c>
      <c r="F21" s="137">
        <f t="shared" si="0"/>
        <v>73000</v>
      </c>
      <c r="G21" s="137">
        <f t="shared" si="1"/>
        <v>0</v>
      </c>
      <c r="H21" s="136"/>
      <c r="I21" s="136"/>
      <c r="J21" s="91" t="e">
        <f t="shared" si="2"/>
        <v>#DIV/0!</v>
      </c>
    </row>
    <row r="22" spans="2:10" s="8" customFormat="1" x14ac:dyDescent="0.25">
      <c r="B22" s="87" t="s">
        <v>119</v>
      </c>
      <c r="C22" s="78">
        <v>3100035</v>
      </c>
      <c r="D22" s="94">
        <v>270000</v>
      </c>
      <c r="E22" s="137">
        <f>I22</f>
        <v>269850</v>
      </c>
      <c r="F22" s="137">
        <f t="shared" si="0"/>
        <v>150</v>
      </c>
      <c r="G22" s="137">
        <f t="shared" si="1"/>
        <v>99.944444444444443</v>
      </c>
      <c r="H22" s="136">
        <v>270000</v>
      </c>
      <c r="I22" s="136">
        <v>269850</v>
      </c>
      <c r="J22" s="91">
        <f t="shared" si="2"/>
        <v>99.944444444444443</v>
      </c>
    </row>
    <row r="23" spans="2:10" s="8" customFormat="1" ht="31.5" x14ac:dyDescent="0.25">
      <c r="B23" s="14" t="s">
        <v>120</v>
      </c>
      <c r="C23" s="78">
        <v>3100034</v>
      </c>
      <c r="D23" s="77">
        <v>50000</v>
      </c>
      <c r="E23" s="137">
        <f>I23</f>
        <v>0</v>
      </c>
      <c r="F23" s="137">
        <f t="shared" si="0"/>
        <v>50000</v>
      </c>
      <c r="G23" s="137">
        <f t="shared" si="1"/>
        <v>0</v>
      </c>
      <c r="H23" s="137"/>
      <c r="I23" s="137"/>
      <c r="J23" s="91" t="e">
        <f t="shared" si="2"/>
        <v>#DIV/0!</v>
      </c>
    </row>
    <row r="24" spans="2:10" s="8" customFormat="1" ht="31.5" x14ac:dyDescent="0.25">
      <c r="B24" s="23" t="s">
        <v>121</v>
      </c>
      <c r="C24" s="106">
        <v>340</v>
      </c>
      <c r="D24" s="107">
        <f>SUM(D25:D29)</f>
        <v>500000</v>
      </c>
      <c r="E24" s="92">
        <f>SUM(E25:E29)</f>
        <v>10000</v>
      </c>
      <c r="F24" s="92">
        <f t="shared" si="0"/>
        <v>490000</v>
      </c>
      <c r="G24" s="92">
        <f t="shared" si="1"/>
        <v>2</v>
      </c>
      <c r="H24" s="110">
        <f>SUM(H25:H29)</f>
        <v>10000</v>
      </c>
      <c r="I24" s="110">
        <f>SUM(I25:I29)</f>
        <v>10000</v>
      </c>
      <c r="J24" s="90">
        <f t="shared" si="2"/>
        <v>100</v>
      </c>
    </row>
    <row r="25" spans="2:10" s="8" customFormat="1" ht="31.5" x14ac:dyDescent="0.25">
      <c r="B25" s="14" t="s">
        <v>120</v>
      </c>
      <c r="C25" s="78">
        <v>3460018</v>
      </c>
      <c r="D25" s="77">
        <v>10000</v>
      </c>
      <c r="E25" s="137">
        <f>I25</f>
        <v>10000</v>
      </c>
      <c r="F25" s="137">
        <f t="shared" si="0"/>
        <v>0</v>
      </c>
      <c r="G25" s="137">
        <f t="shared" si="1"/>
        <v>100</v>
      </c>
      <c r="H25" s="137">
        <v>10000</v>
      </c>
      <c r="I25" s="137">
        <v>10000</v>
      </c>
      <c r="J25" s="91">
        <f t="shared" si="2"/>
        <v>100</v>
      </c>
    </row>
    <row r="26" spans="2:10" s="8" customFormat="1" ht="30.75" customHeight="1" x14ac:dyDescent="0.25">
      <c r="B26" s="85" t="s">
        <v>122</v>
      </c>
      <c r="C26" s="78">
        <v>3460017</v>
      </c>
      <c r="D26" s="77">
        <v>200000</v>
      </c>
      <c r="E26" s="137">
        <f>I26</f>
        <v>0</v>
      </c>
      <c r="F26" s="137">
        <f t="shared" si="0"/>
        <v>200000</v>
      </c>
      <c r="G26" s="137">
        <f t="shared" si="1"/>
        <v>0</v>
      </c>
      <c r="H26" s="137"/>
      <c r="I26" s="137"/>
      <c r="J26" s="91" t="e">
        <f t="shared" si="2"/>
        <v>#DIV/0!</v>
      </c>
    </row>
    <row r="27" spans="2:10" s="8" customFormat="1" x14ac:dyDescent="0.25">
      <c r="B27" s="87" t="s">
        <v>123</v>
      </c>
      <c r="C27" s="76">
        <v>3460020</v>
      </c>
      <c r="D27" s="94">
        <v>270000</v>
      </c>
      <c r="E27" s="136">
        <f>I27</f>
        <v>0</v>
      </c>
      <c r="F27" s="136">
        <f t="shared" si="0"/>
        <v>270000</v>
      </c>
      <c r="G27" s="136">
        <f t="shared" si="1"/>
        <v>0</v>
      </c>
      <c r="H27" s="136"/>
      <c r="I27" s="136"/>
      <c r="J27" s="121" t="e">
        <f t="shared" si="2"/>
        <v>#DIV/0!</v>
      </c>
    </row>
    <row r="28" spans="2:10" s="8" customFormat="1" ht="45.75" customHeight="1" x14ac:dyDescent="0.25">
      <c r="B28" s="28" t="s">
        <v>124</v>
      </c>
      <c r="C28" s="76">
        <v>3460019</v>
      </c>
      <c r="D28" s="77"/>
      <c r="E28" s="137">
        <f>I28</f>
        <v>0</v>
      </c>
      <c r="F28" s="137">
        <f t="shared" si="0"/>
        <v>0</v>
      </c>
      <c r="G28" s="137" t="e">
        <f t="shared" si="1"/>
        <v>#DIV/0!</v>
      </c>
      <c r="H28" s="137"/>
      <c r="I28" s="137"/>
      <c r="J28" s="91" t="e">
        <f t="shared" si="2"/>
        <v>#DIV/0!</v>
      </c>
    </row>
    <row r="29" spans="2:10" s="8" customFormat="1" x14ac:dyDescent="0.25">
      <c r="B29" s="87" t="s">
        <v>125</v>
      </c>
      <c r="C29" s="76">
        <v>3460021</v>
      </c>
      <c r="D29" s="77">
        <v>20000</v>
      </c>
      <c r="E29" s="137">
        <f>I29</f>
        <v>0</v>
      </c>
      <c r="F29" s="137">
        <f t="shared" si="0"/>
        <v>20000</v>
      </c>
      <c r="G29" s="137">
        <f t="shared" si="1"/>
        <v>0</v>
      </c>
      <c r="H29" s="137"/>
      <c r="I29" s="137"/>
      <c r="J29" s="91" t="e">
        <f t="shared" si="2"/>
        <v>#DIV/0!</v>
      </c>
    </row>
    <row r="30" spans="2:10" s="8" customFormat="1" ht="94.5" x14ac:dyDescent="0.25">
      <c r="B30" s="105" t="s">
        <v>97</v>
      </c>
      <c r="C30" s="70" t="s">
        <v>2</v>
      </c>
      <c r="D30" s="145">
        <f>D31+D52</f>
        <v>233635</v>
      </c>
      <c r="E30" s="145">
        <f>E31+E52</f>
        <v>750</v>
      </c>
      <c r="F30" s="145">
        <f>D30-E30</f>
        <v>232885</v>
      </c>
      <c r="G30" s="145">
        <f>E30/D30*100</f>
        <v>0.32101354677167376</v>
      </c>
      <c r="H30" s="145">
        <f>H31+H52</f>
        <v>6442</v>
      </c>
      <c r="I30" s="145">
        <f>I31+I52</f>
        <v>750</v>
      </c>
      <c r="J30" s="145">
        <f>I30/H30*100</f>
        <v>11.64234709717479</v>
      </c>
    </row>
    <row r="31" spans="2:10" s="3" customFormat="1" x14ac:dyDescent="0.25">
      <c r="B31" s="104" t="s">
        <v>18</v>
      </c>
      <c r="C31" s="102"/>
      <c r="D31" s="146">
        <f>D32+D39+D45+D47</f>
        <v>172035</v>
      </c>
      <c r="E31" s="146">
        <f>E32+E39+E45+E47</f>
        <v>0</v>
      </c>
      <c r="F31" s="147">
        <f>D31-E31</f>
        <v>172035</v>
      </c>
      <c r="G31" s="147">
        <f>E31/D31*100</f>
        <v>0</v>
      </c>
      <c r="H31" s="146">
        <f>H32+H39+H45+H47</f>
        <v>0</v>
      </c>
      <c r="I31" s="146">
        <f>I32+I39+I45+I47</f>
        <v>0</v>
      </c>
      <c r="J31" s="147" t="e">
        <f t="shared" ref="J31:J136" si="3">I31/H31*100</f>
        <v>#DIV/0!</v>
      </c>
    </row>
    <row r="32" spans="2:10" s="35" customFormat="1" x14ac:dyDescent="0.25">
      <c r="B32" s="23" t="s">
        <v>3</v>
      </c>
      <c r="C32" s="41">
        <v>225</v>
      </c>
      <c r="D32" s="148">
        <f>SUM(D33:D38)</f>
        <v>172035</v>
      </c>
      <c r="E32" s="148">
        <f>SUM(E33:E38)</f>
        <v>0</v>
      </c>
      <c r="F32" s="92">
        <f>D32-E32</f>
        <v>172035</v>
      </c>
      <c r="G32" s="92">
        <f>E32/D32*100</f>
        <v>0</v>
      </c>
      <c r="H32" s="148">
        <f>SUM(H33:H38)</f>
        <v>0</v>
      </c>
      <c r="I32" s="148">
        <f>SUM(I33:I38)</f>
        <v>0</v>
      </c>
      <c r="J32" s="92" t="e">
        <f t="shared" si="3"/>
        <v>#DIV/0!</v>
      </c>
    </row>
    <row r="33" spans="2:10" s="3" customFormat="1" x14ac:dyDescent="0.25">
      <c r="B33" s="15" t="s">
        <v>43</v>
      </c>
      <c r="C33" s="51">
        <v>2250011</v>
      </c>
      <c r="D33" s="149">
        <v>12035</v>
      </c>
      <c r="E33" s="149">
        <f t="shared" ref="E33:E38" si="4">I33</f>
        <v>0</v>
      </c>
      <c r="F33" s="137">
        <f t="shared" ref="F33:F139" si="5">D33-E33</f>
        <v>12035</v>
      </c>
      <c r="G33" s="137">
        <f t="shared" ref="G33:G139" si="6">E33/D33*100</f>
        <v>0</v>
      </c>
      <c r="H33" s="149"/>
      <c r="I33" s="149"/>
      <c r="J33" s="137" t="e">
        <f t="shared" si="3"/>
        <v>#DIV/0!</v>
      </c>
    </row>
    <row r="34" spans="2:10" s="35" customFormat="1" x14ac:dyDescent="0.25">
      <c r="B34" s="15" t="s">
        <v>44</v>
      </c>
      <c r="C34" s="53">
        <v>2250103</v>
      </c>
      <c r="D34" s="151"/>
      <c r="E34" s="149">
        <f t="shared" si="4"/>
        <v>0</v>
      </c>
      <c r="F34" s="137">
        <f t="shared" si="5"/>
        <v>0</v>
      </c>
      <c r="G34" s="137" t="e">
        <f t="shared" si="6"/>
        <v>#DIV/0!</v>
      </c>
      <c r="H34" s="151"/>
      <c r="I34" s="151"/>
      <c r="J34" s="137" t="e">
        <f t="shared" si="3"/>
        <v>#DIV/0!</v>
      </c>
    </row>
    <row r="35" spans="2:10" s="35" customFormat="1" x14ac:dyDescent="0.25">
      <c r="B35" s="11" t="s">
        <v>45</v>
      </c>
      <c r="C35" s="53">
        <v>2250124</v>
      </c>
      <c r="D35" s="151"/>
      <c r="E35" s="149">
        <f t="shared" si="4"/>
        <v>0</v>
      </c>
      <c r="F35" s="137">
        <f t="shared" si="5"/>
        <v>0</v>
      </c>
      <c r="G35" s="137" t="e">
        <f t="shared" si="6"/>
        <v>#DIV/0!</v>
      </c>
      <c r="H35" s="151"/>
      <c r="I35" s="151"/>
      <c r="J35" s="137" t="e">
        <f t="shared" si="3"/>
        <v>#DIV/0!</v>
      </c>
    </row>
    <row r="36" spans="2:10" s="35" customFormat="1" ht="31.5" x14ac:dyDescent="0.25">
      <c r="B36" s="11" t="s">
        <v>133</v>
      </c>
      <c r="C36" s="53">
        <v>2250194</v>
      </c>
      <c r="D36" s="151"/>
      <c r="E36" s="149">
        <f t="shared" si="4"/>
        <v>0</v>
      </c>
      <c r="F36" s="137">
        <f t="shared" si="5"/>
        <v>0</v>
      </c>
      <c r="G36" s="137" t="e">
        <f t="shared" si="6"/>
        <v>#DIV/0!</v>
      </c>
      <c r="H36" s="151"/>
      <c r="I36" s="151"/>
      <c r="J36" s="137" t="e">
        <f t="shared" si="3"/>
        <v>#DIV/0!</v>
      </c>
    </row>
    <row r="37" spans="2:10" s="35" customFormat="1" x14ac:dyDescent="0.25">
      <c r="B37" s="11" t="s">
        <v>46</v>
      </c>
      <c r="C37" s="54">
        <v>2250105</v>
      </c>
      <c r="D37" s="151"/>
      <c r="E37" s="149">
        <f t="shared" si="4"/>
        <v>0</v>
      </c>
      <c r="F37" s="137">
        <f>D37-E37</f>
        <v>0</v>
      </c>
      <c r="G37" s="137" t="e">
        <f t="shared" si="6"/>
        <v>#DIV/0!</v>
      </c>
      <c r="H37" s="151"/>
      <c r="I37" s="151"/>
      <c r="J37" s="137" t="e">
        <f t="shared" si="3"/>
        <v>#DIV/0!</v>
      </c>
    </row>
    <row r="38" spans="2:10" s="35" customFormat="1" x14ac:dyDescent="0.25">
      <c r="B38" s="29" t="s">
        <v>136</v>
      </c>
      <c r="C38" s="54">
        <v>2250132</v>
      </c>
      <c r="D38" s="151">
        <v>160000</v>
      </c>
      <c r="E38" s="149">
        <f t="shared" si="4"/>
        <v>0</v>
      </c>
      <c r="F38" s="137">
        <f>D38-E38</f>
        <v>160000</v>
      </c>
      <c r="G38" s="137">
        <f t="shared" si="6"/>
        <v>0</v>
      </c>
      <c r="H38" s="151"/>
      <c r="I38" s="151"/>
      <c r="J38" s="137" t="e">
        <f t="shared" si="3"/>
        <v>#DIV/0!</v>
      </c>
    </row>
    <row r="39" spans="2:10" s="26" customFormat="1" x14ac:dyDescent="0.25">
      <c r="B39" s="24" t="s">
        <v>12</v>
      </c>
      <c r="C39" s="43">
        <v>226</v>
      </c>
      <c r="D39" s="148">
        <f>SUM(D40:D44)</f>
        <v>0</v>
      </c>
      <c r="E39" s="148">
        <f>SUM(E40:E44)</f>
        <v>0</v>
      </c>
      <c r="F39" s="148">
        <f>SUM(F40:F44)</f>
        <v>0</v>
      </c>
      <c r="G39" s="92" t="e">
        <f t="shared" si="6"/>
        <v>#DIV/0!</v>
      </c>
      <c r="H39" s="148">
        <f>SUM(H40:H44)</f>
        <v>0</v>
      </c>
      <c r="I39" s="148">
        <f>SUM(I40:I44)</f>
        <v>0</v>
      </c>
      <c r="J39" s="92" t="e">
        <f t="shared" si="3"/>
        <v>#DIV/0!</v>
      </c>
    </row>
    <row r="40" spans="2:10" s="26" customFormat="1" x14ac:dyDescent="0.25">
      <c r="B40" s="67" t="s">
        <v>159</v>
      </c>
      <c r="C40" s="127">
        <v>2260019</v>
      </c>
      <c r="D40" s="148"/>
      <c r="E40" s="148"/>
      <c r="F40" s="92"/>
      <c r="G40" s="92"/>
      <c r="H40" s="148"/>
      <c r="I40" s="148"/>
      <c r="J40" s="92"/>
    </row>
    <row r="41" spans="2:10" s="26" customFormat="1" x14ac:dyDescent="0.25">
      <c r="B41" s="25" t="s">
        <v>54</v>
      </c>
      <c r="C41" s="55">
        <v>2260101</v>
      </c>
      <c r="D41" s="151"/>
      <c r="E41" s="151">
        <f>I41</f>
        <v>0</v>
      </c>
      <c r="F41" s="137">
        <f t="shared" si="5"/>
        <v>0</v>
      </c>
      <c r="G41" s="137" t="e">
        <f t="shared" si="6"/>
        <v>#DIV/0!</v>
      </c>
      <c r="H41" s="151"/>
      <c r="I41" s="151"/>
      <c r="J41" s="137" t="e">
        <f t="shared" si="3"/>
        <v>#DIV/0!</v>
      </c>
    </row>
    <row r="42" spans="2:10" s="26" customFormat="1" ht="16.5" x14ac:dyDescent="0.25">
      <c r="B42" s="123" t="s">
        <v>164</v>
      </c>
      <c r="C42" s="55">
        <v>2280001</v>
      </c>
      <c r="D42" s="151"/>
      <c r="E42" s="151">
        <f>I42</f>
        <v>0</v>
      </c>
      <c r="F42" s="137">
        <f t="shared" si="5"/>
        <v>0</v>
      </c>
      <c r="G42" s="137" t="e">
        <f t="shared" si="6"/>
        <v>#DIV/0!</v>
      </c>
      <c r="H42" s="151"/>
      <c r="I42" s="151"/>
      <c r="J42" s="137" t="e">
        <f t="shared" si="3"/>
        <v>#DIV/0!</v>
      </c>
    </row>
    <row r="43" spans="2:10" s="26" customFormat="1" ht="16.5" x14ac:dyDescent="0.25">
      <c r="B43" s="123" t="s">
        <v>140</v>
      </c>
      <c r="C43" s="55">
        <v>2260114</v>
      </c>
      <c r="D43" s="151"/>
      <c r="E43" s="151">
        <f>I43</f>
        <v>0</v>
      </c>
      <c r="F43" s="137">
        <f t="shared" si="5"/>
        <v>0</v>
      </c>
      <c r="G43" s="137" t="e">
        <f t="shared" si="6"/>
        <v>#DIV/0!</v>
      </c>
      <c r="H43" s="151"/>
      <c r="I43" s="151"/>
      <c r="J43" s="137" t="e">
        <f t="shared" si="3"/>
        <v>#DIV/0!</v>
      </c>
    </row>
    <row r="44" spans="2:10" s="26" customFormat="1" ht="31.5" x14ac:dyDescent="0.25">
      <c r="B44" s="30" t="s">
        <v>131</v>
      </c>
      <c r="C44" s="56">
        <v>2260204</v>
      </c>
      <c r="D44" s="151"/>
      <c r="E44" s="151">
        <f>I44</f>
        <v>0</v>
      </c>
      <c r="F44" s="137">
        <f t="shared" si="5"/>
        <v>0</v>
      </c>
      <c r="G44" s="137" t="e">
        <f t="shared" si="6"/>
        <v>#DIV/0!</v>
      </c>
      <c r="H44" s="151"/>
      <c r="I44" s="151"/>
      <c r="J44" s="137" t="e">
        <f t="shared" si="3"/>
        <v>#DIV/0!</v>
      </c>
    </row>
    <row r="45" spans="2:10" s="20" customFormat="1" x14ac:dyDescent="0.25">
      <c r="B45" s="23" t="s">
        <v>14</v>
      </c>
      <c r="C45" s="41">
        <v>310</v>
      </c>
      <c r="D45" s="152">
        <f>SUM(D46:D46)</f>
        <v>0</v>
      </c>
      <c r="E45" s="152">
        <f>SUM(E46:E46)</f>
        <v>0</v>
      </c>
      <c r="F45" s="92">
        <f t="shared" si="5"/>
        <v>0</v>
      </c>
      <c r="G45" s="92" t="e">
        <f t="shared" si="6"/>
        <v>#DIV/0!</v>
      </c>
      <c r="H45" s="152">
        <f>SUM(H46:H46)</f>
        <v>0</v>
      </c>
      <c r="I45" s="152">
        <f>SUM(I46:I46)</f>
        <v>0</v>
      </c>
      <c r="J45" s="92" t="e">
        <f t="shared" si="3"/>
        <v>#DIV/0!</v>
      </c>
    </row>
    <row r="46" spans="2:10" s="3" customFormat="1" x14ac:dyDescent="0.25">
      <c r="B46" s="11" t="s">
        <v>61</v>
      </c>
      <c r="C46" s="57">
        <v>3100021</v>
      </c>
      <c r="D46" s="149"/>
      <c r="E46" s="149">
        <f>I46</f>
        <v>0</v>
      </c>
      <c r="F46" s="137">
        <f t="shared" si="5"/>
        <v>0</v>
      </c>
      <c r="G46" s="137" t="e">
        <f t="shared" si="6"/>
        <v>#DIV/0!</v>
      </c>
      <c r="H46" s="149"/>
      <c r="I46" s="149"/>
      <c r="J46" s="137" t="e">
        <f t="shared" si="3"/>
        <v>#DIV/0!</v>
      </c>
    </row>
    <row r="47" spans="2:10" s="20" customFormat="1" x14ac:dyDescent="0.25">
      <c r="B47" s="23" t="s">
        <v>15</v>
      </c>
      <c r="C47" s="41">
        <v>340</v>
      </c>
      <c r="D47" s="152">
        <f>SUM(D48:D51)</f>
        <v>0</v>
      </c>
      <c r="E47" s="152">
        <f>SUM(E48:E51)</f>
        <v>0</v>
      </c>
      <c r="F47" s="92">
        <f t="shared" si="5"/>
        <v>0</v>
      </c>
      <c r="G47" s="92" t="e">
        <f t="shared" si="6"/>
        <v>#DIV/0!</v>
      </c>
      <c r="H47" s="152">
        <f>SUM(H48:H51)</f>
        <v>0</v>
      </c>
      <c r="I47" s="152">
        <f>SUM(I48:I51)</f>
        <v>0</v>
      </c>
      <c r="J47" s="92" t="e">
        <f t="shared" si="3"/>
        <v>#DIV/0!</v>
      </c>
    </row>
    <row r="48" spans="2:10" s="3" customFormat="1" x14ac:dyDescent="0.25">
      <c r="B48" s="11" t="s">
        <v>68</v>
      </c>
      <c r="C48" s="57">
        <v>3460008</v>
      </c>
      <c r="D48" s="149"/>
      <c r="E48" s="149">
        <f>I48</f>
        <v>0</v>
      </c>
      <c r="F48" s="137">
        <f t="shared" si="5"/>
        <v>0</v>
      </c>
      <c r="G48" s="137" t="e">
        <f t="shared" si="6"/>
        <v>#DIV/0!</v>
      </c>
      <c r="H48" s="149"/>
      <c r="I48" s="149"/>
      <c r="J48" s="137" t="e">
        <f t="shared" si="3"/>
        <v>#DIV/0!</v>
      </c>
    </row>
    <row r="49" spans="2:10" s="3" customFormat="1" x14ac:dyDescent="0.25">
      <c r="B49" s="11" t="s">
        <v>77</v>
      </c>
      <c r="C49" s="57">
        <v>3460013</v>
      </c>
      <c r="D49" s="149"/>
      <c r="E49" s="149">
        <f>I49</f>
        <v>0</v>
      </c>
      <c r="F49" s="137">
        <f t="shared" si="5"/>
        <v>0</v>
      </c>
      <c r="G49" s="137" t="e">
        <f t="shared" si="6"/>
        <v>#DIV/0!</v>
      </c>
      <c r="H49" s="149"/>
      <c r="I49" s="149"/>
      <c r="J49" s="137" t="e">
        <f t="shared" si="3"/>
        <v>#DIV/0!</v>
      </c>
    </row>
    <row r="50" spans="2:10" s="3" customFormat="1" ht="48" customHeight="1" x14ac:dyDescent="0.25">
      <c r="B50" s="32" t="s">
        <v>79</v>
      </c>
      <c r="C50" s="57">
        <v>3460024</v>
      </c>
      <c r="D50" s="149"/>
      <c r="E50" s="149">
        <f>I50</f>
        <v>0</v>
      </c>
      <c r="F50" s="137">
        <f t="shared" si="5"/>
        <v>0</v>
      </c>
      <c r="G50" s="137" t="e">
        <f t="shared" si="6"/>
        <v>#DIV/0!</v>
      </c>
      <c r="H50" s="149"/>
      <c r="I50" s="149"/>
      <c r="J50" s="137" t="e">
        <f t="shared" si="3"/>
        <v>#DIV/0!</v>
      </c>
    </row>
    <row r="51" spans="2:10" s="3" customFormat="1" x14ac:dyDescent="0.25">
      <c r="B51" s="11" t="s">
        <v>40</v>
      </c>
      <c r="C51" s="57">
        <v>3460011</v>
      </c>
      <c r="D51" s="149"/>
      <c r="E51" s="149">
        <f>I51</f>
        <v>0</v>
      </c>
      <c r="F51" s="137">
        <f t="shared" si="5"/>
        <v>0</v>
      </c>
      <c r="G51" s="137" t="e">
        <f t="shared" si="6"/>
        <v>#DIV/0!</v>
      </c>
      <c r="H51" s="149"/>
      <c r="I51" s="149"/>
      <c r="J51" s="137" t="e">
        <f t="shared" si="3"/>
        <v>#DIV/0!</v>
      </c>
    </row>
    <row r="52" spans="2:10" s="3" customFormat="1" x14ac:dyDescent="0.25">
      <c r="B52" s="104" t="s">
        <v>20</v>
      </c>
      <c r="C52" s="103"/>
      <c r="D52" s="153">
        <f>D53+D57+D62+D65</f>
        <v>61600</v>
      </c>
      <c r="E52" s="153">
        <f>E53+E57+E62+E65</f>
        <v>750</v>
      </c>
      <c r="F52" s="153">
        <f>F53+F57+F62+F65</f>
        <v>60850</v>
      </c>
      <c r="G52" s="147">
        <f t="shared" si="6"/>
        <v>1.2175324675324677</v>
      </c>
      <c r="H52" s="153">
        <f>H53+H57+H62+H65</f>
        <v>6442</v>
      </c>
      <c r="I52" s="153">
        <f>I53+I57+I62+I65</f>
        <v>750</v>
      </c>
      <c r="J52" s="147">
        <f>I52/H52*100</f>
        <v>11.64234709717479</v>
      </c>
    </row>
    <row r="53" spans="2:10" s="13" customFormat="1" x14ac:dyDescent="0.25">
      <c r="B53" s="23" t="s">
        <v>3</v>
      </c>
      <c r="C53" s="41">
        <v>225</v>
      </c>
      <c r="D53" s="154">
        <f>SUM(D54:D56)</f>
        <v>38642</v>
      </c>
      <c r="E53" s="154">
        <f>SUM(E54:E56)</f>
        <v>750</v>
      </c>
      <c r="F53" s="154">
        <f>SUM(F54:F56)</f>
        <v>37892</v>
      </c>
      <c r="G53" s="92">
        <f>E53/D53*100</f>
        <v>1.9408933285026655</v>
      </c>
      <c r="H53" s="154">
        <f>SUM(H54:H56)</f>
        <v>6442</v>
      </c>
      <c r="I53" s="154">
        <f>SUM(I54:I56)</f>
        <v>750</v>
      </c>
      <c r="J53" s="92">
        <f>I53/H53*100</f>
        <v>11.64234709717479</v>
      </c>
    </row>
    <row r="54" spans="2:10" s="3" customFormat="1" x14ac:dyDescent="0.25">
      <c r="B54" s="16" t="s">
        <v>81</v>
      </c>
      <c r="C54" s="54">
        <v>2250125</v>
      </c>
      <c r="D54" s="155">
        <v>12242</v>
      </c>
      <c r="E54" s="155">
        <f>I54</f>
        <v>750</v>
      </c>
      <c r="F54" s="137">
        <f t="shared" si="5"/>
        <v>11492</v>
      </c>
      <c r="G54" s="137">
        <f t="shared" si="6"/>
        <v>6.1264499264826009</v>
      </c>
      <c r="H54" s="155">
        <v>2042</v>
      </c>
      <c r="I54" s="155">
        <v>750</v>
      </c>
      <c r="J54" s="137">
        <f t="shared" si="3"/>
        <v>36.728697355533789</v>
      </c>
    </row>
    <row r="55" spans="2:10" s="3" customFormat="1" x14ac:dyDescent="0.25">
      <c r="B55" s="17" t="s">
        <v>47</v>
      </c>
      <c r="C55" s="54">
        <v>2250126</v>
      </c>
      <c r="D55" s="155">
        <v>26400</v>
      </c>
      <c r="E55" s="155">
        <f>I55</f>
        <v>0</v>
      </c>
      <c r="F55" s="137">
        <f t="shared" si="5"/>
        <v>26400</v>
      </c>
      <c r="G55" s="137">
        <f t="shared" si="6"/>
        <v>0</v>
      </c>
      <c r="H55" s="155">
        <v>4400</v>
      </c>
      <c r="I55" s="155"/>
      <c r="J55" s="137">
        <f t="shared" si="3"/>
        <v>0</v>
      </c>
    </row>
    <row r="56" spans="2:10" s="3" customFormat="1" x14ac:dyDescent="0.25">
      <c r="B56" s="17" t="s">
        <v>94</v>
      </c>
      <c r="C56" s="66">
        <v>2250135</v>
      </c>
      <c r="D56" s="155"/>
      <c r="E56" s="155">
        <f>I56</f>
        <v>0</v>
      </c>
      <c r="F56" s="137">
        <f t="shared" si="5"/>
        <v>0</v>
      </c>
      <c r="G56" s="137" t="e">
        <f>E56/D56*100</f>
        <v>#DIV/0!</v>
      </c>
      <c r="H56" s="155"/>
      <c r="I56" s="155"/>
      <c r="J56" s="137" t="e">
        <f t="shared" si="3"/>
        <v>#DIV/0!</v>
      </c>
    </row>
    <row r="57" spans="2:10" s="3" customFormat="1" x14ac:dyDescent="0.25">
      <c r="B57" s="24" t="s">
        <v>12</v>
      </c>
      <c r="C57" s="44">
        <v>226</v>
      </c>
      <c r="D57" s="154">
        <f>SUM(D58:D61)</f>
        <v>22958</v>
      </c>
      <c r="E57" s="154">
        <f>SUM(E58:E61)</f>
        <v>0</v>
      </c>
      <c r="F57" s="154">
        <f>SUM(F58:F61)</f>
        <v>22958</v>
      </c>
      <c r="G57" s="92">
        <f>E57/D57*100</f>
        <v>0</v>
      </c>
      <c r="H57" s="154">
        <f>SUM(H58:H61)</f>
        <v>0</v>
      </c>
      <c r="I57" s="154">
        <f>SUM(I58:I61)</f>
        <v>0</v>
      </c>
      <c r="J57" s="92" t="e">
        <f>I57/H57*100</f>
        <v>#DIV/0!</v>
      </c>
    </row>
    <row r="58" spans="2:10" s="3" customFormat="1" x14ac:dyDescent="0.25">
      <c r="B58" s="40" t="s">
        <v>141</v>
      </c>
      <c r="C58" s="54">
        <v>2260096</v>
      </c>
      <c r="D58" s="155"/>
      <c r="E58" s="155">
        <f>I58</f>
        <v>0</v>
      </c>
      <c r="F58" s="137">
        <f t="shared" si="5"/>
        <v>0</v>
      </c>
      <c r="G58" s="137" t="e">
        <f t="shared" si="6"/>
        <v>#DIV/0!</v>
      </c>
      <c r="H58" s="155"/>
      <c r="I58" s="155"/>
      <c r="J58" s="137" t="e">
        <f t="shared" si="3"/>
        <v>#DIV/0!</v>
      </c>
    </row>
    <row r="59" spans="2:10" s="3" customFormat="1" ht="16.5" x14ac:dyDescent="0.25">
      <c r="B59" s="123" t="s">
        <v>164</v>
      </c>
      <c r="C59" s="54">
        <v>2280001</v>
      </c>
      <c r="D59" s="155">
        <v>22958</v>
      </c>
      <c r="E59" s="155">
        <f>I59</f>
        <v>0</v>
      </c>
      <c r="F59" s="137">
        <f t="shared" si="5"/>
        <v>22958</v>
      </c>
      <c r="G59" s="137">
        <f t="shared" si="6"/>
        <v>0</v>
      </c>
      <c r="H59" s="155"/>
      <c r="I59" s="155"/>
      <c r="J59" s="137" t="e">
        <f t="shared" si="3"/>
        <v>#DIV/0!</v>
      </c>
    </row>
    <row r="60" spans="2:10" s="3" customFormat="1" x14ac:dyDescent="0.25">
      <c r="B60" s="31" t="s">
        <v>163</v>
      </c>
      <c r="C60" s="55">
        <v>2260048</v>
      </c>
      <c r="D60" s="155"/>
      <c r="E60" s="155"/>
      <c r="F60" s="137"/>
      <c r="G60" s="137"/>
      <c r="H60" s="155"/>
      <c r="I60" s="155"/>
      <c r="J60" s="137"/>
    </row>
    <row r="61" spans="2:10" s="3" customFormat="1" ht="31.5" x14ac:dyDescent="0.25">
      <c r="B61" s="50" t="s">
        <v>165</v>
      </c>
      <c r="C61" s="54">
        <v>2260019</v>
      </c>
      <c r="D61" s="155"/>
      <c r="E61" s="155">
        <f>I61</f>
        <v>0</v>
      </c>
      <c r="F61" s="137">
        <f t="shared" si="5"/>
        <v>0</v>
      </c>
      <c r="G61" s="137" t="e">
        <f t="shared" si="6"/>
        <v>#DIV/0!</v>
      </c>
      <c r="H61" s="155"/>
      <c r="I61" s="155"/>
      <c r="J61" s="137" t="e">
        <f t="shared" si="3"/>
        <v>#DIV/0!</v>
      </c>
    </row>
    <row r="62" spans="2:10" s="20" customFormat="1" x14ac:dyDescent="0.25">
      <c r="B62" s="23" t="s">
        <v>14</v>
      </c>
      <c r="C62" s="41">
        <v>310</v>
      </c>
      <c r="D62" s="152">
        <f>D63+D64</f>
        <v>0</v>
      </c>
      <c r="E62" s="152">
        <f>E63+E64</f>
        <v>0</v>
      </c>
      <c r="F62" s="92">
        <f t="shared" si="5"/>
        <v>0</v>
      </c>
      <c r="G62" s="92" t="e">
        <f>E62/D62*100</f>
        <v>#DIV/0!</v>
      </c>
      <c r="H62" s="152">
        <f>H63+H64</f>
        <v>0</v>
      </c>
      <c r="I62" s="152">
        <f>I63+I64</f>
        <v>0</v>
      </c>
      <c r="J62" s="92" t="e">
        <f>I62/H62*100</f>
        <v>#DIV/0!</v>
      </c>
    </row>
    <row r="63" spans="2:10" s="33" customFormat="1" x14ac:dyDescent="0.25">
      <c r="B63" s="32" t="s">
        <v>64</v>
      </c>
      <c r="C63" s="51">
        <v>3100026</v>
      </c>
      <c r="D63" s="149"/>
      <c r="E63" s="149">
        <f>I63</f>
        <v>0</v>
      </c>
      <c r="F63" s="137">
        <f t="shared" si="5"/>
        <v>0</v>
      </c>
      <c r="G63" s="137" t="e">
        <f t="shared" si="6"/>
        <v>#DIV/0!</v>
      </c>
      <c r="H63" s="149"/>
      <c r="I63" s="149"/>
      <c r="J63" s="137" t="e">
        <f t="shared" si="3"/>
        <v>#DIV/0!</v>
      </c>
    </row>
    <row r="64" spans="2:10" s="3" customFormat="1" x14ac:dyDescent="0.25">
      <c r="B64" s="11" t="s">
        <v>37</v>
      </c>
      <c r="C64" s="57"/>
      <c r="D64" s="149"/>
      <c r="E64" s="149">
        <f>I64</f>
        <v>0</v>
      </c>
      <c r="F64" s="137">
        <f t="shared" si="5"/>
        <v>0</v>
      </c>
      <c r="G64" s="137" t="e">
        <f t="shared" si="6"/>
        <v>#DIV/0!</v>
      </c>
      <c r="H64" s="149"/>
      <c r="I64" s="149"/>
      <c r="J64" s="137" t="e">
        <f t="shared" si="3"/>
        <v>#DIV/0!</v>
      </c>
    </row>
    <row r="65" spans="2:10" s="3" customFormat="1" x14ac:dyDescent="0.25">
      <c r="B65" s="23" t="s">
        <v>15</v>
      </c>
      <c r="C65" s="41">
        <v>340</v>
      </c>
      <c r="D65" s="152">
        <f>D67+D68+D66</f>
        <v>0</v>
      </c>
      <c r="E65" s="152">
        <f>E67+E68+E66</f>
        <v>0</v>
      </c>
      <c r="F65" s="92">
        <f t="shared" si="5"/>
        <v>0</v>
      </c>
      <c r="G65" s="92" t="e">
        <f t="shared" si="6"/>
        <v>#DIV/0!</v>
      </c>
      <c r="H65" s="152">
        <f>H67+H68+H66</f>
        <v>0</v>
      </c>
      <c r="I65" s="152">
        <f>I67+I68+I66</f>
        <v>0</v>
      </c>
      <c r="J65" s="92" t="e">
        <f t="shared" si="3"/>
        <v>#DIV/0!</v>
      </c>
    </row>
    <row r="66" spans="2:10" s="3" customFormat="1" x14ac:dyDescent="0.25">
      <c r="B66" s="40" t="s">
        <v>78</v>
      </c>
      <c r="C66" s="51">
        <v>3460011</v>
      </c>
      <c r="D66" s="149"/>
      <c r="E66" s="149">
        <f>I66</f>
        <v>0</v>
      </c>
      <c r="F66" s="137">
        <f t="shared" si="5"/>
        <v>0</v>
      </c>
      <c r="G66" s="137" t="e">
        <f t="shared" si="6"/>
        <v>#DIV/0!</v>
      </c>
      <c r="H66" s="149"/>
      <c r="I66" s="149"/>
      <c r="J66" s="137" t="e">
        <f t="shared" si="3"/>
        <v>#DIV/0!</v>
      </c>
    </row>
    <row r="67" spans="2:10" s="3" customFormat="1" ht="56.25" customHeight="1" x14ac:dyDescent="0.25">
      <c r="B67" s="32" t="s">
        <v>79</v>
      </c>
      <c r="C67" s="51">
        <v>3460024</v>
      </c>
      <c r="D67" s="149"/>
      <c r="E67" s="149">
        <f>I67</f>
        <v>0</v>
      </c>
      <c r="F67" s="137">
        <f t="shared" si="5"/>
        <v>0</v>
      </c>
      <c r="G67" s="137" t="e">
        <f t="shared" si="6"/>
        <v>#DIV/0!</v>
      </c>
      <c r="H67" s="149"/>
      <c r="I67" s="149"/>
      <c r="J67" s="137" t="e">
        <f t="shared" si="3"/>
        <v>#DIV/0!</v>
      </c>
    </row>
    <row r="68" spans="2:10" s="3" customFormat="1" x14ac:dyDescent="0.25">
      <c r="B68" s="11" t="s">
        <v>30</v>
      </c>
      <c r="C68" s="57"/>
      <c r="D68" s="149"/>
      <c r="E68" s="149">
        <f>I68</f>
        <v>0</v>
      </c>
      <c r="F68" s="137">
        <f t="shared" si="5"/>
        <v>0</v>
      </c>
      <c r="G68" s="137" t="e">
        <f t="shared" si="6"/>
        <v>#DIV/0!</v>
      </c>
      <c r="H68" s="149"/>
      <c r="I68" s="149"/>
      <c r="J68" s="137" t="e">
        <f t="shared" si="3"/>
        <v>#DIV/0!</v>
      </c>
    </row>
    <row r="69" spans="2:10" s="8" customFormat="1" ht="94.5" x14ac:dyDescent="0.25">
      <c r="B69" s="105" t="s">
        <v>97</v>
      </c>
      <c r="C69" s="117" t="s">
        <v>2</v>
      </c>
      <c r="D69" s="145">
        <f>D70</f>
        <v>185996</v>
      </c>
      <c r="E69" s="145">
        <f>E70</f>
        <v>0</v>
      </c>
      <c r="F69" s="145">
        <f t="shared" si="5"/>
        <v>185996</v>
      </c>
      <c r="G69" s="145">
        <f t="shared" si="6"/>
        <v>0</v>
      </c>
      <c r="H69" s="145">
        <f>H70</f>
        <v>0</v>
      </c>
      <c r="I69" s="145">
        <f>I70</f>
        <v>0</v>
      </c>
      <c r="J69" s="145" t="e">
        <f t="shared" si="3"/>
        <v>#DIV/0!</v>
      </c>
    </row>
    <row r="70" spans="2:10" s="3" customFormat="1" x14ac:dyDescent="0.25">
      <c r="B70" s="104" t="s">
        <v>29</v>
      </c>
      <c r="C70" s="101"/>
      <c r="D70" s="146">
        <f>D74+D84+D90</f>
        <v>185996</v>
      </c>
      <c r="E70" s="146">
        <f>E74+E84+E90</f>
        <v>0</v>
      </c>
      <c r="F70" s="147">
        <f t="shared" si="5"/>
        <v>185996</v>
      </c>
      <c r="G70" s="147">
        <f t="shared" si="6"/>
        <v>0</v>
      </c>
      <c r="H70" s="146">
        <f>H74+H84+H90</f>
        <v>0</v>
      </c>
      <c r="I70" s="146">
        <f>I74+I84+I90</f>
        <v>0</v>
      </c>
      <c r="J70" s="147" t="e">
        <f t="shared" si="3"/>
        <v>#DIV/0!</v>
      </c>
    </row>
    <row r="71" spans="2:10" s="3" customFormat="1" x14ac:dyDescent="0.25">
      <c r="B71" s="12" t="s">
        <v>0</v>
      </c>
      <c r="C71" s="44">
        <v>211</v>
      </c>
      <c r="D71" s="134"/>
      <c r="E71" s="134">
        <f>I71</f>
        <v>0</v>
      </c>
      <c r="F71" s="92">
        <f t="shared" si="5"/>
        <v>0</v>
      </c>
      <c r="G71" s="92" t="e">
        <f t="shared" si="6"/>
        <v>#DIV/0!</v>
      </c>
      <c r="H71" s="134"/>
      <c r="I71" s="134"/>
      <c r="J71" s="92" t="e">
        <f t="shared" si="3"/>
        <v>#DIV/0!</v>
      </c>
    </row>
    <row r="72" spans="2:10" s="3" customFormat="1" x14ac:dyDescent="0.25">
      <c r="B72" s="21" t="s">
        <v>1</v>
      </c>
      <c r="C72" s="44">
        <v>213</v>
      </c>
      <c r="D72" s="134"/>
      <c r="E72" s="134">
        <f>I72</f>
        <v>0</v>
      </c>
      <c r="F72" s="92">
        <f t="shared" si="5"/>
        <v>0</v>
      </c>
      <c r="G72" s="92" t="e">
        <f t="shared" si="6"/>
        <v>#DIV/0!</v>
      </c>
      <c r="H72" s="134"/>
      <c r="I72" s="134"/>
      <c r="J72" s="92" t="e">
        <f t="shared" si="3"/>
        <v>#DIV/0!</v>
      </c>
    </row>
    <row r="73" spans="2:10" s="3" customFormat="1" x14ac:dyDescent="0.25">
      <c r="B73" s="100" t="s">
        <v>28</v>
      </c>
      <c r="C73" s="44">
        <v>212</v>
      </c>
      <c r="D73" s="148"/>
      <c r="E73" s="134">
        <f>I73</f>
        <v>0</v>
      </c>
      <c r="F73" s="92">
        <f t="shared" si="5"/>
        <v>0</v>
      </c>
      <c r="G73" s="92" t="e">
        <f t="shared" si="6"/>
        <v>#DIV/0!</v>
      </c>
      <c r="H73" s="148"/>
      <c r="I73" s="148"/>
      <c r="J73" s="92" t="e">
        <f t="shared" si="3"/>
        <v>#DIV/0!</v>
      </c>
    </row>
    <row r="74" spans="2:10" s="3" customFormat="1" x14ac:dyDescent="0.25">
      <c r="B74" s="23" t="s">
        <v>3</v>
      </c>
      <c r="C74" s="44">
        <v>225</v>
      </c>
      <c r="D74" s="152">
        <f>SUM(D75:D83)</f>
        <v>185996</v>
      </c>
      <c r="E74" s="152">
        <f>SUM(E75:E83)</f>
        <v>0</v>
      </c>
      <c r="F74" s="92">
        <f t="shared" si="5"/>
        <v>185996</v>
      </c>
      <c r="G74" s="92">
        <f t="shared" si="6"/>
        <v>0</v>
      </c>
      <c r="H74" s="152">
        <f>SUM(H75:H83)</f>
        <v>0</v>
      </c>
      <c r="I74" s="152">
        <f>SUM(I75:I83)</f>
        <v>0</v>
      </c>
      <c r="J74" s="92" t="e">
        <f t="shared" si="3"/>
        <v>#DIV/0!</v>
      </c>
    </row>
    <row r="75" spans="2:10" s="3" customFormat="1" x14ac:dyDescent="0.25">
      <c r="B75" s="32" t="s">
        <v>146</v>
      </c>
      <c r="C75" s="51">
        <v>2250312</v>
      </c>
      <c r="D75" s="149"/>
      <c r="E75" s="149">
        <f>I75</f>
        <v>0</v>
      </c>
      <c r="F75" s="137">
        <f t="shared" si="5"/>
        <v>0</v>
      </c>
      <c r="G75" s="137" t="e">
        <f t="shared" si="6"/>
        <v>#DIV/0!</v>
      </c>
      <c r="H75" s="149"/>
      <c r="I75" s="149"/>
      <c r="J75" s="137" t="e">
        <f t="shared" si="3"/>
        <v>#DIV/0!</v>
      </c>
    </row>
    <row r="76" spans="2:10" s="3" customFormat="1" x14ac:dyDescent="0.25">
      <c r="B76" s="15" t="s">
        <v>82</v>
      </c>
      <c r="C76" s="51">
        <v>2250069</v>
      </c>
      <c r="D76" s="149"/>
      <c r="E76" s="149">
        <f t="shared" ref="E76:E83" si="7">I76</f>
        <v>0</v>
      </c>
      <c r="F76" s="137">
        <f t="shared" si="5"/>
        <v>0</v>
      </c>
      <c r="G76" s="137" t="e">
        <f t="shared" si="6"/>
        <v>#DIV/0!</v>
      </c>
      <c r="H76" s="149"/>
      <c r="I76" s="149"/>
      <c r="J76" s="137" t="e">
        <f t="shared" si="3"/>
        <v>#DIV/0!</v>
      </c>
    </row>
    <row r="77" spans="2:10" s="3" customFormat="1" x14ac:dyDescent="0.25">
      <c r="B77" s="15" t="s">
        <v>38</v>
      </c>
      <c r="C77" s="51"/>
      <c r="D77" s="149"/>
      <c r="E77" s="149">
        <f t="shared" si="7"/>
        <v>0</v>
      </c>
      <c r="F77" s="137">
        <f t="shared" si="5"/>
        <v>0</v>
      </c>
      <c r="G77" s="137" t="e">
        <f t="shared" si="6"/>
        <v>#DIV/0!</v>
      </c>
      <c r="H77" s="149"/>
      <c r="I77" s="149"/>
      <c r="J77" s="137" t="e">
        <f t="shared" si="3"/>
        <v>#DIV/0!</v>
      </c>
    </row>
    <row r="78" spans="2:10" s="3" customFormat="1" x14ac:dyDescent="0.25">
      <c r="B78" s="15" t="s">
        <v>83</v>
      </c>
      <c r="C78" s="51">
        <v>2250110</v>
      </c>
      <c r="D78" s="149"/>
      <c r="E78" s="149">
        <f t="shared" si="7"/>
        <v>0</v>
      </c>
      <c r="F78" s="137">
        <f t="shared" si="5"/>
        <v>0</v>
      </c>
      <c r="G78" s="137" t="e">
        <f t="shared" si="6"/>
        <v>#DIV/0!</v>
      </c>
      <c r="H78" s="149"/>
      <c r="I78" s="149"/>
      <c r="J78" s="137" t="e">
        <f t="shared" si="3"/>
        <v>#DIV/0!</v>
      </c>
    </row>
    <row r="79" spans="2:10" s="3" customFormat="1" x14ac:dyDescent="0.25">
      <c r="B79" s="15" t="s">
        <v>23</v>
      </c>
      <c r="C79" s="51"/>
      <c r="D79" s="149"/>
      <c r="E79" s="149">
        <f t="shared" si="7"/>
        <v>0</v>
      </c>
      <c r="F79" s="137">
        <f t="shared" si="5"/>
        <v>0</v>
      </c>
      <c r="G79" s="137" t="e">
        <f t="shared" si="6"/>
        <v>#DIV/0!</v>
      </c>
      <c r="H79" s="149"/>
      <c r="I79" s="149"/>
      <c r="J79" s="137" t="e">
        <f t="shared" si="3"/>
        <v>#DIV/0!</v>
      </c>
    </row>
    <row r="80" spans="2:10" s="3" customFormat="1" x14ac:dyDescent="0.25">
      <c r="B80" s="15" t="s">
        <v>24</v>
      </c>
      <c r="C80" s="51"/>
      <c r="D80" s="149"/>
      <c r="E80" s="149">
        <f t="shared" si="7"/>
        <v>0</v>
      </c>
      <c r="F80" s="137">
        <f t="shared" si="5"/>
        <v>0</v>
      </c>
      <c r="G80" s="137" t="e">
        <f t="shared" si="6"/>
        <v>#DIV/0!</v>
      </c>
      <c r="H80" s="149"/>
      <c r="I80" s="149"/>
      <c r="J80" s="137" t="e">
        <f t="shared" si="3"/>
        <v>#DIV/0!</v>
      </c>
    </row>
    <row r="81" spans="2:10" s="3" customFormat="1" x14ac:dyDescent="0.25">
      <c r="B81" s="15" t="s">
        <v>135</v>
      </c>
      <c r="C81" s="51">
        <v>2250079</v>
      </c>
      <c r="D81" s="149"/>
      <c r="E81" s="149">
        <f t="shared" si="7"/>
        <v>0</v>
      </c>
      <c r="F81" s="137">
        <f t="shared" si="5"/>
        <v>0</v>
      </c>
      <c r="G81" s="137" t="e">
        <f t="shared" si="6"/>
        <v>#DIV/0!</v>
      </c>
      <c r="H81" s="149"/>
      <c r="I81" s="149"/>
      <c r="J81" s="137" t="e">
        <f t="shared" si="3"/>
        <v>#DIV/0!</v>
      </c>
    </row>
    <row r="82" spans="2:10" s="3" customFormat="1" x14ac:dyDescent="0.25">
      <c r="B82" s="15" t="s">
        <v>142</v>
      </c>
      <c r="C82" s="51">
        <v>2250184</v>
      </c>
      <c r="D82" s="149"/>
      <c r="E82" s="149"/>
      <c r="F82" s="137"/>
      <c r="G82" s="137"/>
      <c r="H82" s="149"/>
      <c r="I82" s="149"/>
      <c r="J82" s="137"/>
    </row>
    <row r="83" spans="2:10" s="3" customFormat="1" ht="31.5" x14ac:dyDescent="0.25">
      <c r="B83" s="15" t="s">
        <v>143</v>
      </c>
      <c r="C83" s="51">
        <v>2250127</v>
      </c>
      <c r="D83" s="149">
        <v>185996</v>
      </c>
      <c r="E83" s="149">
        <f t="shared" si="7"/>
        <v>0</v>
      </c>
      <c r="F83" s="137">
        <f t="shared" si="5"/>
        <v>185996</v>
      </c>
      <c r="G83" s="137">
        <f t="shared" si="6"/>
        <v>0</v>
      </c>
      <c r="H83" s="149"/>
      <c r="I83" s="149"/>
      <c r="J83" s="137" t="e">
        <f t="shared" si="3"/>
        <v>#DIV/0!</v>
      </c>
    </row>
    <row r="84" spans="2:10" s="3" customFormat="1" x14ac:dyDescent="0.25">
      <c r="B84" s="24" t="s">
        <v>12</v>
      </c>
      <c r="C84" s="44">
        <v>226</v>
      </c>
      <c r="D84" s="152">
        <f>SUM(D85:D89)</f>
        <v>0</v>
      </c>
      <c r="E84" s="152">
        <f>SUM(E85:E89)</f>
        <v>0</v>
      </c>
      <c r="F84" s="92">
        <f t="shared" si="5"/>
        <v>0</v>
      </c>
      <c r="G84" s="92" t="e">
        <f t="shared" si="6"/>
        <v>#DIV/0!</v>
      </c>
      <c r="H84" s="152">
        <f>SUM(H85:H89)</f>
        <v>0</v>
      </c>
      <c r="I84" s="152">
        <f>SUM(I85:I89)</f>
        <v>0</v>
      </c>
      <c r="J84" s="164" t="e">
        <f t="shared" si="3"/>
        <v>#DIV/0!</v>
      </c>
    </row>
    <row r="85" spans="2:10" s="39" customFormat="1" ht="31.5" x14ac:dyDescent="0.25">
      <c r="B85" s="32" t="s">
        <v>166</v>
      </c>
      <c r="C85" s="42">
        <v>2260019</v>
      </c>
      <c r="D85" s="149"/>
      <c r="E85" s="149">
        <f>I85</f>
        <v>0</v>
      </c>
      <c r="F85" s="137">
        <f t="shared" si="5"/>
        <v>0</v>
      </c>
      <c r="G85" s="137" t="e">
        <f t="shared" si="6"/>
        <v>#DIV/0!</v>
      </c>
      <c r="H85" s="149"/>
      <c r="I85" s="149"/>
      <c r="J85" s="137" t="e">
        <f t="shared" si="3"/>
        <v>#DIV/0!</v>
      </c>
    </row>
    <row r="86" spans="2:10" s="3" customFormat="1" ht="31.5" x14ac:dyDescent="0.25">
      <c r="B86" s="32" t="s">
        <v>167</v>
      </c>
      <c r="C86" s="42">
        <v>2260436</v>
      </c>
      <c r="D86" s="149"/>
      <c r="E86" s="149">
        <f>I86</f>
        <v>0</v>
      </c>
      <c r="F86" s="137">
        <f t="shared" si="5"/>
        <v>0</v>
      </c>
      <c r="G86" s="137" t="e">
        <f t="shared" si="6"/>
        <v>#DIV/0!</v>
      </c>
      <c r="H86" s="149"/>
      <c r="I86" s="149"/>
      <c r="J86" s="137" t="e">
        <f t="shared" si="3"/>
        <v>#DIV/0!</v>
      </c>
    </row>
    <row r="87" spans="2:10" s="3" customFormat="1" x14ac:dyDescent="0.25">
      <c r="B87" s="15" t="s">
        <v>19</v>
      </c>
      <c r="C87" s="42"/>
      <c r="D87" s="149"/>
      <c r="E87" s="149">
        <f>I87</f>
        <v>0</v>
      </c>
      <c r="F87" s="137">
        <f t="shared" si="5"/>
        <v>0</v>
      </c>
      <c r="G87" s="137" t="e">
        <f t="shared" si="6"/>
        <v>#DIV/0!</v>
      </c>
      <c r="H87" s="149"/>
      <c r="I87" s="149"/>
      <c r="J87" s="137" t="e">
        <f t="shared" si="3"/>
        <v>#DIV/0!</v>
      </c>
    </row>
    <row r="88" spans="2:10" s="3" customFormat="1" x14ac:dyDescent="0.25">
      <c r="B88" s="15" t="s">
        <v>39</v>
      </c>
      <c r="C88" s="42"/>
      <c r="D88" s="149"/>
      <c r="E88" s="149">
        <f>I88</f>
        <v>0</v>
      </c>
      <c r="F88" s="137">
        <f t="shared" si="5"/>
        <v>0</v>
      </c>
      <c r="G88" s="137" t="e">
        <f t="shared" si="6"/>
        <v>#DIV/0!</v>
      </c>
      <c r="H88" s="149"/>
      <c r="I88" s="149"/>
      <c r="J88" s="137" t="e">
        <f t="shared" si="3"/>
        <v>#DIV/0!</v>
      </c>
    </row>
    <row r="89" spans="2:10" s="3" customFormat="1" x14ac:dyDescent="0.25">
      <c r="B89" s="15" t="s">
        <v>25</v>
      </c>
      <c r="C89" s="42"/>
      <c r="D89" s="149"/>
      <c r="E89" s="149">
        <f>I89</f>
        <v>0</v>
      </c>
      <c r="F89" s="137">
        <f t="shared" si="5"/>
        <v>0</v>
      </c>
      <c r="G89" s="137" t="e">
        <f t="shared" si="6"/>
        <v>#DIV/0!</v>
      </c>
      <c r="H89" s="149"/>
      <c r="I89" s="149"/>
      <c r="J89" s="137" t="e">
        <f t="shared" si="3"/>
        <v>#DIV/0!</v>
      </c>
    </row>
    <row r="90" spans="2:10" s="3" customFormat="1" ht="31.5" x14ac:dyDescent="0.25">
      <c r="B90" s="50" t="s">
        <v>144</v>
      </c>
      <c r="C90" s="54">
        <v>2280002</v>
      </c>
      <c r="D90" s="152"/>
      <c r="E90" s="152"/>
      <c r="F90" s="92"/>
      <c r="G90" s="92"/>
      <c r="H90" s="152"/>
      <c r="I90" s="152"/>
      <c r="J90" s="92"/>
    </row>
    <row r="91" spans="2:10" s="8" customFormat="1" ht="63" x14ac:dyDescent="0.25">
      <c r="B91" s="96" t="s">
        <v>34</v>
      </c>
      <c r="C91" s="117" t="s">
        <v>22</v>
      </c>
      <c r="D91" s="145">
        <f>D92</f>
        <v>209620</v>
      </c>
      <c r="E91" s="145">
        <f>E92</f>
        <v>0</v>
      </c>
      <c r="F91" s="145">
        <f>F92</f>
        <v>0</v>
      </c>
      <c r="G91" s="145">
        <f t="shared" ref="G91:G119" si="8">E91/D91*100</f>
        <v>0</v>
      </c>
      <c r="H91" s="145">
        <f>H92</f>
        <v>0</v>
      </c>
      <c r="I91" s="145">
        <f>I92</f>
        <v>0</v>
      </c>
      <c r="J91" s="145" t="e">
        <f t="shared" ref="J91:J117" si="9">I91/H91*100</f>
        <v>#DIV/0!</v>
      </c>
    </row>
    <row r="92" spans="2:10" s="3" customFormat="1" x14ac:dyDescent="0.25">
      <c r="B92" s="104" t="s">
        <v>29</v>
      </c>
      <c r="C92" s="101"/>
      <c r="D92" s="146">
        <f>D93+D94+D96+D107+D114+D117+D95</f>
        <v>209620</v>
      </c>
      <c r="E92" s="146">
        <f>E93+E94+E96+E107+E114+E117+E95</f>
        <v>0</v>
      </c>
      <c r="F92" s="146">
        <f>F93+F94+F96+F107+F114+F117+F95</f>
        <v>0</v>
      </c>
      <c r="G92" s="147">
        <f t="shared" si="8"/>
        <v>0</v>
      </c>
      <c r="H92" s="146">
        <f>H93+H94+H96+H107+H114+H117+H95</f>
        <v>0</v>
      </c>
      <c r="I92" s="146">
        <f>I93+I94+I96+I107+I114+I117+I95</f>
        <v>0</v>
      </c>
      <c r="J92" s="147" t="e">
        <f t="shared" si="9"/>
        <v>#DIV/0!</v>
      </c>
    </row>
    <row r="93" spans="2:10" s="3" customFormat="1" x14ac:dyDescent="0.25">
      <c r="B93" s="12" t="s">
        <v>0</v>
      </c>
      <c r="C93" s="44">
        <v>211</v>
      </c>
      <c r="D93" s="134"/>
      <c r="E93" s="134">
        <f>I93</f>
        <v>0</v>
      </c>
      <c r="F93" s="92">
        <f t="shared" ref="F93:F117" si="10">D93-E93</f>
        <v>0</v>
      </c>
      <c r="G93" s="92" t="e">
        <f t="shared" si="8"/>
        <v>#DIV/0!</v>
      </c>
      <c r="H93" s="134"/>
      <c r="I93" s="134"/>
      <c r="J93" s="92" t="e">
        <f t="shared" si="9"/>
        <v>#DIV/0!</v>
      </c>
    </row>
    <row r="94" spans="2:10" s="3" customFormat="1" x14ac:dyDescent="0.25">
      <c r="B94" s="21" t="s">
        <v>1</v>
      </c>
      <c r="C94" s="44">
        <v>213</v>
      </c>
      <c r="D94" s="134"/>
      <c r="E94" s="134">
        <f>I94</f>
        <v>0</v>
      </c>
      <c r="F94" s="92">
        <f t="shared" si="10"/>
        <v>0</v>
      </c>
      <c r="G94" s="92" t="e">
        <f t="shared" si="8"/>
        <v>#DIV/0!</v>
      </c>
      <c r="H94" s="134"/>
      <c r="I94" s="134"/>
      <c r="J94" s="92" t="e">
        <f t="shared" si="9"/>
        <v>#DIV/0!</v>
      </c>
    </row>
    <row r="95" spans="2:10" s="3" customFormat="1" x14ac:dyDescent="0.25">
      <c r="B95" s="100" t="s">
        <v>28</v>
      </c>
      <c r="C95" s="44">
        <v>212</v>
      </c>
      <c r="D95" s="148"/>
      <c r="E95" s="134">
        <f>I95</f>
        <v>0</v>
      </c>
      <c r="F95" s="92">
        <f t="shared" si="10"/>
        <v>0</v>
      </c>
      <c r="G95" s="92" t="e">
        <f t="shared" si="8"/>
        <v>#DIV/0!</v>
      </c>
      <c r="H95" s="148"/>
      <c r="I95" s="148"/>
      <c r="J95" s="92" t="e">
        <f t="shared" si="9"/>
        <v>#DIV/0!</v>
      </c>
    </row>
    <row r="96" spans="2:10" s="3" customFormat="1" x14ac:dyDescent="0.25">
      <c r="B96" s="23" t="s">
        <v>3</v>
      </c>
      <c r="C96" s="44">
        <v>225</v>
      </c>
      <c r="D96" s="152">
        <f>SUM(D97:D106)</f>
        <v>0</v>
      </c>
      <c r="E96" s="152">
        <f>SUM(E97:E106)</f>
        <v>0</v>
      </c>
      <c r="F96" s="92">
        <f t="shared" si="10"/>
        <v>0</v>
      </c>
      <c r="G96" s="92" t="e">
        <f t="shared" si="8"/>
        <v>#DIV/0!</v>
      </c>
      <c r="H96" s="152">
        <f>SUM(H97:H106)</f>
        <v>0</v>
      </c>
      <c r="I96" s="152">
        <f>SUM(I97:I106)</f>
        <v>0</v>
      </c>
      <c r="J96" s="92" t="e">
        <f t="shared" si="9"/>
        <v>#DIV/0!</v>
      </c>
    </row>
    <row r="97" spans="2:10" s="3" customFormat="1" x14ac:dyDescent="0.25">
      <c r="B97" s="32" t="s">
        <v>32</v>
      </c>
      <c r="C97" s="51"/>
      <c r="D97" s="149"/>
      <c r="E97" s="149">
        <f>I97</f>
        <v>0</v>
      </c>
      <c r="F97" s="137">
        <f t="shared" si="10"/>
        <v>0</v>
      </c>
      <c r="G97" s="137" t="e">
        <f t="shared" si="8"/>
        <v>#DIV/0!</v>
      </c>
      <c r="H97" s="149"/>
      <c r="I97" s="149"/>
      <c r="J97" s="137" t="e">
        <f t="shared" si="9"/>
        <v>#DIV/0!</v>
      </c>
    </row>
    <row r="98" spans="2:10" s="3" customFormat="1" x14ac:dyDescent="0.25">
      <c r="B98" s="32" t="s">
        <v>146</v>
      </c>
      <c r="C98" s="51">
        <v>2250312</v>
      </c>
      <c r="D98" s="149"/>
      <c r="E98" s="149">
        <f t="shared" ref="E98:E106" si="11">I98</f>
        <v>0</v>
      </c>
      <c r="F98" s="137">
        <f t="shared" si="10"/>
        <v>0</v>
      </c>
      <c r="G98" s="137" t="e">
        <f t="shared" si="8"/>
        <v>#DIV/0!</v>
      </c>
      <c r="H98" s="149"/>
      <c r="I98" s="149"/>
      <c r="J98" s="137" t="e">
        <f t="shared" si="9"/>
        <v>#DIV/0!</v>
      </c>
    </row>
    <row r="99" spans="2:10" s="3" customFormat="1" x14ac:dyDescent="0.25">
      <c r="B99" s="32" t="s">
        <v>26</v>
      </c>
      <c r="C99" s="51"/>
      <c r="D99" s="149"/>
      <c r="E99" s="149">
        <f t="shared" si="11"/>
        <v>0</v>
      </c>
      <c r="F99" s="137">
        <f t="shared" si="10"/>
        <v>0</v>
      </c>
      <c r="G99" s="137" t="e">
        <f t="shared" si="8"/>
        <v>#DIV/0!</v>
      </c>
      <c r="H99" s="149"/>
      <c r="I99" s="149"/>
      <c r="J99" s="137" t="e">
        <f t="shared" si="9"/>
        <v>#DIV/0!</v>
      </c>
    </row>
    <row r="100" spans="2:10" s="3" customFormat="1" x14ac:dyDescent="0.25">
      <c r="B100" s="15" t="s">
        <v>82</v>
      </c>
      <c r="C100" s="51">
        <v>2250069</v>
      </c>
      <c r="D100" s="149"/>
      <c r="E100" s="149">
        <f t="shared" si="11"/>
        <v>0</v>
      </c>
      <c r="F100" s="137">
        <f t="shared" si="10"/>
        <v>0</v>
      </c>
      <c r="G100" s="137" t="e">
        <f t="shared" si="8"/>
        <v>#DIV/0!</v>
      </c>
      <c r="H100" s="149"/>
      <c r="I100" s="149"/>
      <c r="J100" s="137" t="e">
        <f t="shared" si="9"/>
        <v>#DIV/0!</v>
      </c>
    </row>
    <row r="101" spans="2:10" s="3" customFormat="1" x14ac:dyDescent="0.25">
      <c r="B101" s="15" t="s">
        <v>38</v>
      </c>
      <c r="C101" s="51"/>
      <c r="D101" s="149"/>
      <c r="E101" s="149">
        <f t="shared" si="11"/>
        <v>0</v>
      </c>
      <c r="F101" s="137">
        <f t="shared" si="10"/>
        <v>0</v>
      </c>
      <c r="G101" s="137" t="e">
        <f t="shared" si="8"/>
        <v>#DIV/0!</v>
      </c>
      <c r="H101" s="149"/>
      <c r="I101" s="149"/>
      <c r="J101" s="137" t="e">
        <f t="shared" si="9"/>
        <v>#DIV/0!</v>
      </c>
    </row>
    <row r="102" spans="2:10" s="3" customFormat="1" x14ac:dyDescent="0.25">
      <c r="B102" s="15" t="s">
        <v>83</v>
      </c>
      <c r="C102" s="51">
        <v>2250110</v>
      </c>
      <c r="D102" s="149"/>
      <c r="E102" s="149">
        <f t="shared" si="11"/>
        <v>0</v>
      </c>
      <c r="F102" s="137">
        <f t="shared" si="10"/>
        <v>0</v>
      </c>
      <c r="G102" s="137" t="e">
        <f t="shared" si="8"/>
        <v>#DIV/0!</v>
      </c>
      <c r="H102" s="149"/>
      <c r="I102" s="149"/>
      <c r="J102" s="137" t="e">
        <f t="shared" si="9"/>
        <v>#DIV/0!</v>
      </c>
    </row>
    <row r="103" spans="2:10" s="3" customFormat="1" x14ac:dyDescent="0.25">
      <c r="B103" s="15" t="s">
        <v>23</v>
      </c>
      <c r="C103" s="51"/>
      <c r="D103" s="149"/>
      <c r="E103" s="149">
        <f t="shared" si="11"/>
        <v>0</v>
      </c>
      <c r="F103" s="137">
        <f t="shared" si="10"/>
        <v>0</v>
      </c>
      <c r="G103" s="137" t="e">
        <f t="shared" si="8"/>
        <v>#DIV/0!</v>
      </c>
      <c r="H103" s="149"/>
      <c r="I103" s="149"/>
      <c r="J103" s="137" t="e">
        <f t="shared" si="9"/>
        <v>#DIV/0!</v>
      </c>
    </row>
    <row r="104" spans="2:10" s="3" customFormat="1" ht="31.5" x14ac:dyDescent="0.25">
      <c r="B104" s="15" t="s">
        <v>143</v>
      </c>
      <c r="C104" s="51">
        <v>2250127</v>
      </c>
      <c r="D104" s="149"/>
      <c r="E104" s="149">
        <f t="shared" si="11"/>
        <v>0</v>
      </c>
      <c r="F104" s="137">
        <f t="shared" si="10"/>
        <v>0</v>
      </c>
      <c r="G104" s="137" t="e">
        <f t="shared" si="8"/>
        <v>#DIV/0!</v>
      </c>
      <c r="H104" s="149"/>
      <c r="I104" s="149"/>
      <c r="J104" s="137" t="e">
        <f t="shared" si="9"/>
        <v>#DIV/0!</v>
      </c>
    </row>
    <row r="105" spans="2:10" s="3" customFormat="1" x14ac:dyDescent="0.25">
      <c r="B105" s="15" t="s">
        <v>135</v>
      </c>
      <c r="C105" s="51">
        <v>2250079</v>
      </c>
      <c r="D105" s="149"/>
      <c r="E105" s="149">
        <f t="shared" si="11"/>
        <v>0</v>
      </c>
      <c r="F105" s="137">
        <f t="shared" si="10"/>
        <v>0</v>
      </c>
      <c r="G105" s="137" t="e">
        <f t="shared" si="8"/>
        <v>#DIV/0!</v>
      </c>
      <c r="H105" s="149"/>
      <c r="I105" s="149"/>
      <c r="J105" s="137" t="e">
        <f t="shared" si="9"/>
        <v>#DIV/0!</v>
      </c>
    </row>
    <row r="106" spans="2:10" s="3" customFormat="1" x14ac:dyDescent="0.25">
      <c r="B106" s="15" t="s">
        <v>142</v>
      </c>
      <c r="C106" s="51">
        <v>2250184</v>
      </c>
      <c r="D106" s="149"/>
      <c r="E106" s="149">
        <f t="shared" si="11"/>
        <v>0</v>
      </c>
      <c r="F106" s="137">
        <f t="shared" si="10"/>
        <v>0</v>
      </c>
      <c r="G106" s="137" t="e">
        <f t="shared" si="8"/>
        <v>#DIV/0!</v>
      </c>
      <c r="H106" s="149"/>
      <c r="I106" s="149"/>
      <c r="J106" s="137" t="e">
        <f t="shared" si="9"/>
        <v>#DIV/0!</v>
      </c>
    </row>
    <row r="107" spans="2:10" s="3" customFormat="1" x14ac:dyDescent="0.25">
      <c r="B107" s="24" t="s">
        <v>12</v>
      </c>
      <c r="C107" s="44">
        <v>226</v>
      </c>
      <c r="D107" s="152">
        <f>SUM(D108:D113)</f>
        <v>0</v>
      </c>
      <c r="E107" s="152">
        <f>SUM(E108:E113)</f>
        <v>0</v>
      </c>
      <c r="F107" s="92">
        <f t="shared" si="10"/>
        <v>0</v>
      </c>
      <c r="G107" s="92" t="e">
        <f t="shared" si="8"/>
        <v>#DIV/0!</v>
      </c>
      <c r="H107" s="152">
        <f>SUM(H108:H113)</f>
        <v>0</v>
      </c>
      <c r="I107" s="152">
        <f>SUM(I108:I113)</f>
        <v>0</v>
      </c>
      <c r="J107" s="164" t="e">
        <f t="shared" si="9"/>
        <v>#DIV/0!</v>
      </c>
    </row>
    <row r="108" spans="2:10" s="39" customFormat="1" ht="31.5" x14ac:dyDescent="0.25">
      <c r="B108" s="32" t="s">
        <v>33</v>
      </c>
      <c r="C108" s="42"/>
      <c r="D108" s="149"/>
      <c r="E108" s="149">
        <f t="shared" ref="E108:E113" si="12">I108</f>
        <v>0</v>
      </c>
      <c r="F108" s="137">
        <f t="shared" si="10"/>
        <v>0</v>
      </c>
      <c r="G108" s="137" t="e">
        <f t="shared" si="8"/>
        <v>#DIV/0!</v>
      </c>
      <c r="H108" s="149"/>
      <c r="I108" s="149"/>
      <c r="J108" s="137" t="e">
        <f t="shared" si="9"/>
        <v>#DIV/0!</v>
      </c>
    </row>
    <row r="109" spans="2:10" s="3" customFormat="1" x14ac:dyDescent="0.25">
      <c r="B109" s="17" t="s">
        <v>35</v>
      </c>
      <c r="C109" s="42"/>
      <c r="D109" s="149"/>
      <c r="E109" s="149">
        <f t="shared" si="12"/>
        <v>0</v>
      </c>
      <c r="F109" s="137">
        <f t="shared" si="10"/>
        <v>0</v>
      </c>
      <c r="G109" s="137" t="e">
        <f t="shared" si="8"/>
        <v>#DIV/0!</v>
      </c>
      <c r="H109" s="149"/>
      <c r="I109" s="149"/>
      <c r="J109" s="137" t="e">
        <f t="shared" si="9"/>
        <v>#DIV/0!</v>
      </c>
    </row>
    <row r="110" spans="2:10" s="3" customFormat="1" x14ac:dyDescent="0.25">
      <c r="B110" s="15" t="s">
        <v>19</v>
      </c>
      <c r="C110" s="42"/>
      <c r="D110" s="149"/>
      <c r="E110" s="149">
        <f t="shared" si="12"/>
        <v>0</v>
      </c>
      <c r="F110" s="137">
        <f t="shared" si="10"/>
        <v>0</v>
      </c>
      <c r="G110" s="137" t="e">
        <f t="shared" si="8"/>
        <v>#DIV/0!</v>
      </c>
      <c r="H110" s="149"/>
      <c r="I110" s="149"/>
      <c r="J110" s="137" t="e">
        <f t="shared" si="9"/>
        <v>#DIV/0!</v>
      </c>
    </row>
    <row r="111" spans="2:10" s="3" customFormat="1" x14ac:dyDescent="0.25">
      <c r="B111" s="15" t="s">
        <v>39</v>
      </c>
      <c r="C111" s="42"/>
      <c r="D111" s="149"/>
      <c r="E111" s="149">
        <f t="shared" si="12"/>
        <v>0</v>
      </c>
      <c r="F111" s="137">
        <f t="shared" si="10"/>
        <v>0</v>
      </c>
      <c r="G111" s="137" t="e">
        <f t="shared" si="8"/>
        <v>#DIV/0!</v>
      </c>
      <c r="H111" s="149"/>
      <c r="I111" s="149"/>
      <c r="J111" s="137" t="e">
        <f t="shared" si="9"/>
        <v>#DIV/0!</v>
      </c>
    </row>
    <row r="112" spans="2:10" s="3" customFormat="1" x14ac:dyDescent="0.25">
      <c r="B112" s="15" t="s">
        <v>25</v>
      </c>
      <c r="C112" s="42"/>
      <c r="D112" s="149"/>
      <c r="E112" s="149">
        <f t="shared" si="12"/>
        <v>0</v>
      </c>
      <c r="F112" s="137">
        <f t="shared" si="10"/>
        <v>0</v>
      </c>
      <c r="G112" s="137" t="e">
        <f t="shared" si="8"/>
        <v>#DIV/0!</v>
      </c>
      <c r="H112" s="149"/>
      <c r="I112" s="149"/>
      <c r="J112" s="137" t="e">
        <f t="shared" si="9"/>
        <v>#DIV/0!</v>
      </c>
    </row>
    <row r="113" spans="2:10" s="3" customFormat="1" x14ac:dyDescent="0.25">
      <c r="B113" s="15" t="s">
        <v>36</v>
      </c>
      <c r="C113" s="42"/>
      <c r="D113" s="149"/>
      <c r="E113" s="149">
        <f t="shared" si="12"/>
        <v>0</v>
      </c>
      <c r="F113" s="137">
        <f t="shared" si="10"/>
        <v>0</v>
      </c>
      <c r="G113" s="137" t="e">
        <f t="shared" si="8"/>
        <v>#DIV/0!</v>
      </c>
      <c r="H113" s="149"/>
      <c r="I113" s="149"/>
      <c r="J113" s="137" t="e">
        <f t="shared" si="9"/>
        <v>#DIV/0!</v>
      </c>
    </row>
    <row r="114" spans="2:10" s="3" customFormat="1" x14ac:dyDescent="0.25">
      <c r="B114" s="104" t="s">
        <v>18</v>
      </c>
      <c r="C114" s="102">
        <v>225</v>
      </c>
      <c r="D114" s="146">
        <f>SUM(D115:D116)</f>
        <v>209620</v>
      </c>
      <c r="E114" s="146">
        <f>SUM(E115:E116)</f>
        <v>0</v>
      </c>
      <c r="F114" s="146">
        <f>SUM(F115:F116)</f>
        <v>0</v>
      </c>
      <c r="G114" s="147">
        <f t="shared" si="8"/>
        <v>0</v>
      </c>
      <c r="H114" s="146">
        <f>SUM(H115:H116)</f>
        <v>0</v>
      </c>
      <c r="I114" s="146">
        <f>SUM(I115:I116)</f>
        <v>0</v>
      </c>
      <c r="J114" s="147" t="e">
        <f t="shared" si="9"/>
        <v>#DIV/0!</v>
      </c>
    </row>
    <row r="115" spans="2:10" s="3" customFormat="1" x14ac:dyDescent="0.25">
      <c r="B115" s="15" t="s">
        <v>150</v>
      </c>
      <c r="C115" s="125">
        <v>2250125</v>
      </c>
      <c r="D115" s="149"/>
      <c r="E115" s="149">
        <f>I115</f>
        <v>0</v>
      </c>
      <c r="F115" s="137">
        <f t="shared" si="10"/>
        <v>0</v>
      </c>
      <c r="G115" s="137" t="e">
        <f t="shared" si="8"/>
        <v>#DIV/0!</v>
      </c>
      <c r="H115" s="149"/>
      <c r="I115" s="149"/>
      <c r="J115" s="137" t="e">
        <f t="shared" si="9"/>
        <v>#DIV/0!</v>
      </c>
    </row>
    <row r="116" spans="2:10" s="3" customFormat="1" x14ac:dyDescent="0.25">
      <c r="B116" s="11" t="s">
        <v>171</v>
      </c>
      <c r="C116" s="54">
        <v>2250132</v>
      </c>
      <c r="D116" s="149">
        <v>209620</v>
      </c>
      <c r="E116" s="149"/>
      <c r="F116" s="137"/>
      <c r="G116" s="137"/>
      <c r="H116" s="149"/>
      <c r="I116" s="149"/>
      <c r="J116" s="137"/>
    </row>
    <row r="117" spans="2:10" s="3" customFormat="1" x14ac:dyDescent="0.25">
      <c r="B117" s="104" t="s">
        <v>20</v>
      </c>
      <c r="C117" s="126">
        <v>225</v>
      </c>
      <c r="D117" s="146">
        <f>SUM(D118:D119)</f>
        <v>0</v>
      </c>
      <c r="E117" s="146">
        <f>SUM(E118:E119)</f>
        <v>0</v>
      </c>
      <c r="F117" s="147">
        <f t="shared" si="10"/>
        <v>0</v>
      </c>
      <c r="G117" s="147" t="e">
        <f t="shared" si="8"/>
        <v>#DIV/0!</v>
      </c>
      <c r="H117" s="146">
        <f>SUM(H118:H119)</f>
        <v>0</v>
      </c>
      <c r="I117" s="146">
        <f>SUM(I118:I119)</f>
        <v>0</v>
      </c>
      <c r="J117" s="147" t="e">
        <f t="shared" si="9"/>
        <v>#DIV/0!</v>
      </c>
    </row>
    <row r="118" spans="2:10" s="3" customFormat="1" x14ac:dyDescent="0.25">
      <c r="B118" s="16" t="s">
        <v>81</v>
      </c>
      <c r="C118" s="54">
        <v>2250125</v>
      </c>
      <c r="D118" s="149"/>
      <c r="E118" s="149"/>
      <c r="F118" s="137"/>
      <c r="G118" s="137" t="e">
        <f t="shared" si="8"/>
        <v>#DIV/0!</v>
      </c>
      <c r="H118" s="149"/>
      <c r="I118" s="149"/>
      <c r="J118" s="137" t="e">
        <f>H118/G118*100</f>
        <v>#DIV/0!</v>
      </c>
    </row>
    <row r="119" spans="2:10" s="3" customFormat="1" x14ac:dyDescent="0.25">
      <c r="B119" s="17" t="s">
        <v>47</v>
      </c>
      <c r="C119" s="54">
        <v>2250126</v>
      </c>
      <c r="D119" s="149"/>
      <c r="E119" s="149"/>
      <c r="F119" s="137"/>
      <c r="G119" s="137" t="e">
        <f t="shared" si="8"/>
        <v>#DIV/0!</v>
      </c>
      <c r="H119" s="149"/>
      <c r="I119" s="149"/>
      <c r="J119" s="137" t="e">
        <f>H119/G119*100</f>
        <v>#DIV/0!</v>
      </c>
    </row>
    <row r="120" spans="2:10" s="3" customFormat="1" ht="63" x14ac:dyDescent="0.25">
      <c r="B120" s="96" t="s">
        <v>34</v>
      </c>
      <c r="C120" s="117" t="s">
        <v>151</v>
      </c>
      <c r="D120" s="156">
        <f>D121+D125+D129+D128</f>
        <v>0</v>
      </c>
      <c r="E120" s="156">
        <f t="shared" ref="E120:F120" si="13">E121+E125+E129+E128</f>
        <v>0</v>
      </c>
      <c r="F120" s="156">
        <f t="shared" si="13"/>
        <v>0</v>
      </c>
      <c r="G120" s="156" t="e">
        <f t="shared" ref="G120" si="14">G121+G125+G129</f>
        <v>#DIV/0!</v>
      </c>
      <c r="H120" s="156">
        <f>H121+H125+H129+H128</f>
        <v>0</v>
      </c>
      <c r="I120" s="156">
        <f t="shared" ref="I120:J120" si="15">I121+I125+I129+I128</f>
        <v>0</v>
      </c>
      <c r="J120" s="156" t="e">
        <f t="shared" si="15"/>
        <v>#DIV/0!</v>
      </c>
    </row>
    <row r="121" spans="2:10" s="35" customFormat="1" x14ac:dyDescent="0.25">
      <c r="B121" s="128" t="s">
        <v>4</v>
      </c>
      <c r="C121" s="126">
        <v>223</v>
      </c>
      <c r="D121" s="146">
        <f>SUM(D122:D124)</f>
        <v>0</v>
      </c>
      <c r="E121" s="146">
        <f>SUM(E122:E124)</f>
        <v>0</v>
      </c>
      <c r="F121" s="146">
        <f>SUM(F122:F124)</f>
        <v>0</v>
      </c>
      <c r="G121" s="147" t="e">
        <f t="shared" ref="G121:G127" si="16">E121/D121*100</f>
        <v>#DIV/0!</v>
      </c>
      <c r="H121" s="146">
        <f>SUM(H122:H124)</f>
        <v>0</v>
      </c>
      <c r="I121" s="146">
        <f>SUM(I122:I124)</f>
        <v>0</v>
      </c>
      <c r="J121" s="147" t="e">
        <f t="shared" ref="J121:J129" si="17">I121/H121*100</f>
        <v>#DIV/0!</v>
      </c>
    </row>
    <row r="122" spans="2:10" s="35" customFormat="1" x14ac:dyDescent="0.25">
      <c r="B122" s="11" t="s">
        <v>5</v>
      </c>
      <c r="C122" s="51">
        <v>2413010</v>
      </c>
      <c r="D122" s="149"/>
      <c r="E122" s="149">
        <f>I122</f>
        <v>0</v>
      </c>
      <c r="F122" s="137">
        <f t="shared" ref="F122:F127" si="18">D122-E122</f>
        <v>0</v>
      </c>
      <c r="G122" s="137" t="e">
        <f t="shared" si="16"/>
        <v>#DIV/0!</v>
      </c>
      <c r="H122" s="149"/>
      <c r="I122" s="150"/>
      <c r="J122" s="136" t="e">
        <f t="shared" si="17"/>
        <v>#DIV/0!</v>
      </c>
    </row>
    <row r="123" spans="2:10" s="35" customFormat="1" x14ac:dyDescent="0.25">
      <c r="B123" s="11" t="s">
        <v>6</v>
      </c>
      <c r="C123" s="51">
        <v>2413020</v>
      </c>
      <c r="D123" s="149"/>
      <c r="E123" s="149">
        <f>I123</f>
        <v>0</v>
      </c>
      <c r="F123" s="137">
        <f t="shared" si="18"/>
        <v>0</v>
      </c>
      <c r="G123" s="137" t="e">
        <f t="shared" si="16"/>
        <v>#DIV/0!</v>
      </c>
      <c r="H123" s="149"/>
      <c r="I123" s="149"/>
      <c r="J123" s="137" t="e">
        <f t="shared" si="17"/>
        <v>#DIV/0!</v>
      </c>
    </row>
    <row r="124" spans="2:10" s="3" customFormat="1" x14ac:dyDescent="0.25">
      <c r="B124" s="11" t="s">
        <v>7</v>
      </c>
      <c r="C124" s="51">
        <v>2413030</v>
      </c>
      <c r="D124" s="149"/>
      <c r="E124" s="149">
        <f>I124</f>
        <v>0</v>
      </c>
      <c r="F124" s="137">
        <f t="shared" si="18"/>
        <v>0</v>
      </c>
      <c r="G124" s="137" t="e">
        <f t="shared" si="16"/>
        <v>#DIV/0!</v>
      </c>
      <c r="H124" s="149"/>
      <c r="I124" s="150"/>
      <c r="J124" s="136" t="e">
        <f t="shared" si="17"/>
        <v>#DIV/0!</v>
      </c>
    </row>
    <row r="125" spans="2:10" s="3" customFormat="1" x14ac:dyDescent="0.25">
      <c r="B125" s="130" t="s">
        <v>148</v>
      </c>
      <c r="C125" s="129"/>
      <c r="D125" s="158">
        <f>D126+D127</f>
        <v>0</v>
      </c>
      <c r="E125" s="158">
        <f>E126+E127</f>
        <v>0</v>
      </c>
      <c r="F125" s="158">
        <f>F126+F127</f>
        <v>0</v>
      </c>
      <c r="G125" s="159" t="e">
        <f t="shared" si="16"/>
        <v>#DIV/0!</v>
      </c>
      <c r="H125" s="158">
        <f>H126+H127</f>
        <v>0</v>
      </c>
      <c r="I125" s="158">
        <f>I126+I127</f>
        <v>0</v>
      </c>
      <c r="J125" s="160" t="e">
        <f t="shared" si="17"/>
        <v>#DIV/0!</v>
      </c>
    </row>
    <row r="126" spans="2:10" s="131" customFormat="1" x14ac:dyDescent="0.25">
      <c r="B126" s="12" t="s">
        <v>0</v>
      </c>
      <c r="C126" s="44">
        <v>211</v>
      </c>
      <c r="D126" s="161"/>
      <c r="E126" s="161"/>
      <c r="F126" s="137">
        <f t="shared" si="18"/>
        <v>0</v>
      </c>
      <c r="G126" s="137" t="e">
        <f t="shared" si="16"/>
        <v>#DIV/0!</v>
      </c>
      <c r="H126" s="161"/>
      <c r="I126" s="161"/>
      <c r="J126" s="136" t="e">
        <f t="shared" si="17"/>
        <v>#DIV/0!</v>
      </c>
    </row>
    <row r="127" spans="2:10" s="131" customFormat="1" x14ac:dyDescent="0.25">
      <c r="B127" s="21" t="s">
        <v>1</v>
      </c>
      <c r="C127" s="44">
        <v>213</v>
      </c>
      <c r="D127" s="161"/>
      <c r="E127" s="161"/>
      <c r="F127" s="137">
        <f t="shared" si="18"/>
        <v>0</v>
      </c>
      <c r="G127" s="137" t="e">
        <f t="shared" si="16"/>
        <v>#DIV/0!</v>
      </c>
      <c r="H127" s="161"/>
      <c r="I127" s="161"/>
      <c r="J127" s="136" t="e">
        <f t="shared" si="17"/>
        <v>#DIV/0!</v>
      </c>
    </row>
    <row r="128" spans="2:10" s="131" customFormat="1" x14ac:dyDescent="0.25">
      <c r="B128" s="24" t="s">
        <v>84</v>
      </c>
      <c r="C128" s="58">
        <v>2210004</v>
      </c>
      <c r="D128" s="161"/>
      <c r="E128" s="161"/>
      <c r="F128" s="137"/>
      <c r="G128" s="137"/>
      <c r="H128" s="161"/>
      <c r="I128" s="161"/>
      <c r="J128" s="136"/>
    </row>
    <row r="129" spans="2:12" s="131" customFormat="1" x14ac:dyDescent="0.25">
      <c r="B129" s="170" t="s">
        <v>162</v>
      </c>
      <c r="C129" s="62">
        <v>2960000</v>
      </c>
      <c r="D129" s="161"/>
      <c r="E129" s="149">
        <f>I129</f>
        <v>0</v>
      </c>
      <c r="F129" s="137">
        <f t="shared" ref="F129" si="19">D129-E129</f>
        <v>0</v>
      </c>
      <c r="G129" s="137" t="e">
        <f t="shared" ref="G129" si="20">E129/D129*100</f>
        <v>#DIV/0!</v>
      </c>
      <c r="H129" s="161"/>
      <c r="I129" s="161"/>
      <c r="J129" s="136" t="e">
        <f t="shared" si="17"/>
        <v>#DIV/0!</v>
      </c>
    </row>
    <row r="130" spans="2:12" s="8" customFormat="1" ht="94.5" x14ac:dyDescent="0.25">
      <c r="B130" s="96" t="s">
        <v>16</v>
      </c>
      <c r="C130" s="99" t="s">
        <v>21</v>
      </c>
      <c r="D130" s="145">
        <f>D131+D133+D134+D140+D157+D177+D182+D193+D132+D178+D180+D179+D181</f>
        <v>3597684</v>
      </c>
      <c r="E130" s="145">
        <f>E131+E133+E134+E140+E157+E177+E182+E193+E132+E178+E180+E179+E181</f>
        <v>580097.68999999994</v>
      </c>
      <c r="F130" s="145">
        <f>F131+F133+F134+F140+F157+F177+F182+F193+F132+F178+F180+F179+F181</f>
        <v>3017586.3099999996</v>
      </c>
      <c r="G130" s="145">
        <f t="shared" si="6"/>
        <v>16.124197956240735</v>
      </c>
      <c r="H130" s="145">
        <f>H131+H133+H134+H140+H157+H177+H182+H193+H132+H178+H180+H179+H181</f>
        <v>1016387</v>
      </c>
      <c r="I130" s="145">
        <f>I131+I133+I134+I140+I157+I177+I182+I193+I132+I178+I180+I179+I181</f>
        <v>580097.68999999994</v>
      </c>
      <c r="J130" s="145">
        <f t="shared" si="3"/>
        <v>57.074489343134061</v>
      </c>
    </row>
    <row r="131" spans="2:12" s="13" customFormat="1" x14ac:dyDescent="0.25">
      <c r="B131" s="24" t="s">
        <v>41</v>
      </c>
      <c r="C131" s="58">
        <v>2210005</v>
      </c>
      <c r="D131" s="134">
        <v>32352</v>
      </c>
      <c r="E131" s="134">
        <f>I131</f>
        <v>2000</v>
      </c>
      <c r="F131" s="92">
        <f t="shared" si="5"/>
        <v>30352</v>
      </c>
      <c r="G131" s="92">
        <f t="shared" si="6"/>
        <v>6.1819980217606334</v>
      </c>
      <c r="H131" s="134">
        <v>5392</v>
      </c>
      <c r="I131" s="134">
        <v>2000</v>
      </c>
      <c r="J131" s="92">
        <f t="shared" si="3"/>
        <v>37.091988130563799</v>
      </c>
    </row>
    <row r="132" spans="2:12" s="13" customFormat="1" x14ac:dyDescent="0.25">
      <c r="B132" s="24" t="s">
        <v>84</v>
      </c>
      <c r="C132" s="58">
        <v>2210004</v>
      </c>
      <c r="D132" s="134">
        <v>5125</v>
      </c>
      <c r="E132" s="134">
        <f>I132</f>
        <v>0</v>
      </c>
      <c r="F132" s="92">
        <f t="shared" si="5"/>
        <v>5125</v>
      </c>
      <c r="G132" s="92">
        <f t="shared" si="6"/>
        <v>0</v>
      </c>
      <c r="H132" s="134"/>
      <c r="I132" s="134"/>
      <c r="J132" s="92" t="e">
        <f t="shared" si="3"/>
        <v>#DIV/0!</v>
      </c>
    </row>
    <row r="133" spans="2:12" s="13" customFormat="1" x14ac:dyDescent="0.25">
      <c r="B133" s="24" t="s">
        <v>95</v>
      </c>
      <c r="C133" s="60">
        <v>2260123</v>
      </c>
      <c r="D133" s="134">
        <v>5187</v>
      </c>
      <c r="E133" s="134">
        <f>I133</f>
        <v>0</v>
      </c>
      <c r="F133" s="92">
        <f t="shared" si="5"/>
        <v>5187</v>
      </c>
      <c r="G133" s="92">
        <f t="shared" si="6"/>
        <v>0</v>
      </c>
      <c r="H133" s="134"/>
      <c r="I133" s="134"/>
      <c r="J133" s="92" t="e">
        <f t="shared" si="3"/>
        <v>#DIV/0!</v>
      </c>
    </row>
    <row r="134" spans="2:12" s="13" customFormat="1" x14ac:dyDescent="0.25">
      <c r="B134" s="24" t="s">
        <v>4</v>
      </c>
      <c r="C134" s="44">
        <v>223</v>
      </c>
      <c r="D134" s="152">
        <f>D135+D136+D137+D138+D139</f>
        <v>2145420</v>
      </c>
      <c r="E134" s="152">
        <f>E135+E136+E137+E138+E139</f>
        <v>376005.17</v>
      </c>
      <c r="F134" s="152">
        <f>F135+F136+F137+F138+F139</f>
        <v>1769414.8299999998</v>
      </c>
      <c r="G134" s="92">
        <f t="shared" si="6"/>
        <v>17.525946900839926</v>
      </c>
      <c r="H134" s="152">
        <f>H135+H136+H137+H138+H139</f>
        <v>680996</v>
      </c>
      <c r="I134" s="152">
        <f>I135+I136+I137+I138+I139</f>
        <v>376005.17</v>
      </c>
      <c r="J134" s="92">
        <f t="shared" si="3"/>
        <v>55.214005662294639</v>
      </c>
    </row>
    <row r="135" spans="2:12" s="3" customFormat="1" x14ac:dyDescent="0.25">
      <c r="B135" s="11" t="s">
        <v>5</v>
      </c>
      <c r="C135" s="51">
        <v>2413010</v>
      </c>
      <c r="D135" s="150">
        <v>1176397</v>
      </c>
      <c r="E135" s="150">
        <f>I135</f>
        <v>267522.87</v>
      </c>
      <c r="F135" s="136">
        <f t="shared" si="5"/>
        <v>908874.13</v>
      </c>
      <c r="G135" s="136">
        <f t="shared" si="6"/>
        <v>22.740866391192768</v>
      </c>
      <c r="H135" s="150">
        <v>460000</v>
      </c>
      <c r="I135" s="150">
        <v>267522.87</v>
      </c>
      <c r="J135" s="136">
        <f t="shared" si="3"/>
        <v>58.157145652173917</v>
      </c>
    </row>
    <row r="136" spans="2:12" s="3" customFormat="1" x14ac:dyDescent="0.25">
      <c r="B136" s="11" t="s">
        <v>6</v>
      </c>
      <c r="C136" s="51">
        <v>2413020</v>
      </c>
      <c r="D136" s="150">
        <v>351449</v>
      </c>
      <c r="E136" s="150">
        <f>I136</f>
        <v>29820.21</v>
      </c>
      <c r="F136" s="136">
        <f t="shared" si="5"/>
        <v>321628.78999999998</v>
      </c>
      <c r="G136" s="136">
        <f t="shared" si="6"/>
        <v>8.4849323799470184</v>
      </c>
      <c r="H136" s="150">
        <v>65000</v>
      </c>
      <c r="I136" s="150">
        <v>29820.21</v>
      </c>
      <c r="J136" s="136">
        <f t="shared" si="3"/>
        <v>45.877246153846151</v>
      </c>
    </row>
    <row r="137" spans="2:12" s="3" customFormat="1" x14ac:dyDescent="0.25">
      <c r="B137" s="11" t="s">
        <v>7</v>
      </c>
      <c r="C137" s="51">
        <v>2413030</v>
      </c>
      <c r="D137" s="150">
        <v>540098</v>
      </c>
      <c r="E137" s="150">
        <f>I137</f>
        <v>71239.03</v>
      </c>
      <c r="F137" s="136">
        <f t="shared" si="5"/>
        <v>468858.97</v>
      </c>
      <c r="G137" s="136">
        <f t="shared" si="6"/>
        <v>13.190019218734378</v>
      </c>
      <c r="H137" s="150">
        <v>140000</v>
      </c>
      <c r="I137" s="150">
        <v>71239.03</v>
      </c>
      <c r="J137" s="136">
        <f t="shared" ref="J137:J208" si="21">I137/H137*100</f>
        <v>50.885021428571434</v>
      </c>
    </row>
    <row r="138" spans="2:12" s="3" customFormat="1" x14ac:dyDescent="0.25">
      <c r="B138" s="11" t="s">
        <v>8</v>
      </c>
      <c r="C138" s="51">
        <v>2413040</v>
      </c>
      <c r="D138" s="150"/>
      <c r="E138" s="150">
        <f>I138</f>
        <v>0</v>
      </c>
      <c r="F138" s="136">
        <f t="shared" si="5"/>
        <v>0</v>
      </c>
      <c r="G138" s="136" t="e">
        <f t="shared" si="6"/>
        <v>#DIV/0!</v>
      </c>
      <c r="H138" s="150"/>
      <c r="I138" s="150"/>
      <c r="J138" s="136" t="e">
        <f t="shared" si="21"/>
        <v>#DIV/0!</v>
      </c>
    </row>
    <row r="139" spans="2:12" s="3" customFormat="1" x14ac:dyDescent="0.25">
      <c r="B139" s="14" t="s">
        <v>85</v>
      </c>
      <c r="C139" s="51">
        <v>2413050</v>
      </c>
      <c r="D139" s="149">
        <v>77476</v>
      </c>
      <c r="E139" s="149">
        <f>I139</f>
        <v>7423.06</v>
      </c>
      <c r="F139" s="137">
        <f t="shared" si="5"/>
        <v>70052.94</v>
      </c>
      <c r="G139" s="137">
        <f t="shared" si="6"/>
        <v>9.5811089885900156</v>
      </c>
      <c r="H139" s="149">
        <v>15996</v>
      </c>
      <c r="I139" s="150">
        <v>7423.06</v>
      </c>
      <c r="J139" s="136">
        <f t="shared" si="21"/>
        <v>46.405726431607903</v>
      </c>
      <c r="K139" s="114"/>
      <c r="L139" s="114"/>
    </row>
    <row r="140" spans="2:12" s="20" customFormat="1" x14ac:dyDescent="0.25">
      <c r="B140" s="23" t="s">
        <v>3</v>
      </c>
      <c r="C140" s="44">
        <v>225</v>
      </c>
      <c r="D140" s="152">
        <f>SUM(D141:D156)</f>
        <v>260829</v>
      </c>
      <c r="E140" s="152">
        <f>SUM(E141:E156)</f>
        <v>68521.8</v>
      </c>
      <c r="F140" s="152">
        <f>SUM(F141:F156)</f>
        <v>192307.20000000001</v>
      </c>
      <c r="G140" s="92">
        <f t="shared" ref="G140:G210" si="22">E140/D140*100</f>
        <v>26.270775105528909</v>
      </c>
      <c r="H140" s="152">
        <f>SUM(H141:H156)</f>
        <v>94829</v>
      </c>
      <c r="I140" s="152">
        <f>SUM(I141:I156)</f>
        <v>68521.8</v>
      </c>
      <c r="J140" s="92">
        <f t="shared" si="21"/>
        <v>72.258275422075528</v>
      </c>
    </row>
    <row r="141" spans="2:12" s="3" customFormat="1" x14ac:dyDescent="0.25">
      <c r="B141" s="11" t="s">
        <v>42</v>
      </c>
      <c r="C141" s="51">
        <v>2250001</v>
      </c>
      <c r="D141" s="149">
        <v>26988</v>
      </c>
      <c r="E141" s="149">
        <f t="shared" ref="E141:E155" si="23">I141</f>
        <v>2005.8</v>
      </c>
      <c r="F141" s="137">
        <f t="shared" ref="F141:F210" si="24">D141-E141</f>
        <v>24982.2</v>
      </c>
      <c r="G141" s="137">
        <f t="shared" si="22"/>
        <v>7.4321920853712751</v>
      </c>
      <c r="H141" s="150">
        <v>9388</v>
      </c>
      <c r="I141" s="150">
        <v>2005.8</v>
      </c>
      <c r="J141" s="136">
        <f t="shared" si="21"/>
        <v>21.365573072006818</v>
      </c>
    </row>
    <row r="142" spans="2:12" s="3" customFormat="1" x14ac:dyDescent="0.25">
      <c r="B142" s="15" t="s">
        <v>48</v>
      </c>
      <c r="C142" s="51">
        <v>2250102</v>
      </c>
      <c r="D142" s="149">
        <v>108000</v>
      </c>
      <c r="E142" s="149">
        <f t="shared" si="23"/>
        <v>0</v>
      </c>
      <c r="F142" s="137">
        <f t="shared" si="24"/>
        <v>108000</v>
      </c>
      <c r="G142" s="137">
        <f t="shared" si="22"/>
        <v>0</v>
      </c>
      <c r="H142" s="149">
        <v>18000</v>
      </c>
      <c r="I142" s="149"/>
      <c r="J142" s="137">
        <f t="shared" si="21"/>
        <v>0</v>
      </c>
    </row>
    <row r="143" spans="2:12" s="3" customFormat="1" x14ac:dyDescent="0.25">
      <c r="B143" s="15" t="s">
        <v>9</v>
      </c>
      <c r="C143" s="51">
        <v>2250057</v>
      </c>
      <c r="D143" s="149"/>
      <c r="E143" s="149">
        <f t="shared" si="23"/>
        <v>0</v>
      </c>
      <c r="F143" s="137">
        <f t="shared" si="24"/>
        <v>0</v>
      </c>
      <c r="G143" s="137" t="e">
        <f t="shared" si="22"/>
        <v>#DIV/0!</v>
      </c>
      <c r="H143" s="149"/>
      <c r="I143" s="149"/>
      <c r="J143" s="137" t="e">
        <f t="shared" si="21"/>
        <v>#DIV/0!</v>
      </c>
    </row>
    <row r="144" spans="2:12" s="3" customFormat="1" ht="15" customHeight="1" x14ac:dyDescent="0.25">
      <c r="B144" s="15" t="s">
        <v>10</v>
      </c>
      <c r="C144" s="51">
        <v>2250058</v>
      </c>
      <c r="D144" s="149"/>
      <c r="E144" s="149">
        <f t="shared" si="23"/>
        <v>0</v>
      </c>
      <c r="F144" s="137">
        <f t="shared" si="24"/>
        <v>0</v>
      </c>
      <c r="G144" s="137" t="e">
        <f t="shared" si="22"/>
        <v>#DIV/0!</v>
      </c>
      <c r="H144" s="149"/>
      <c r="I144" s="149"/>
      <c r="J144" s="137" t="e">
        <f t="shared" si="21"/>
        <v>#DIV/0!</v>
      </c>
    </row>
    <row r="145" spans="2:10" s="3" customFormat="1" x14ac:dyDescent="0.25">
      <c r="B145" s="15" t="s">
        <v>11</v>
      </c>
      <c r="C145" s="51">
        <v>2250136</v>
      </c>
      <c r="D145" s="149">
        <v>14400</v>
      </c>
      <c r="E145" s="149">
        <f t="shared" si="23"/>
        <v>0</v>
      </c>
      <c r="F145" s="137">
        <f t="shared" si="24"/>
        <v>14400</v>
      </c>
      <c r="G145" s="137">
        <f t="shared" si="22"/>
        <v>0</v>
      </c>
      <c r="H145" s="149"/>
      <c r="I145" s="149"/>
      <c r="J145" s="137" t="e">
        <f t="shared" si="21"/>
        <v>#DIV/0!</v>
      </c>
    </row>
    <row r="146" spans="2:10" s="3" customFormat="1" ht="67.5" customHeight="1" x14ac:dyDescent="0.25">
      <c r="B146" s="45" t="s">
        <v>51</v>
      </c>
      <c r="C146" s="51">
        <v>2250138</v>
      </c>
      <c r="D146" s="149"/>
      <c r="E146" s="149">
        <f t="shared" si="23"/>
        <v>0</v>
      </c>
      <c r="F146" s="137">
        <f t="shared" si="24"/>
        <v>0</v>
      </c>
      <c r="G146" s="137" t="e">
        <f t="shared" si="22"/>
        <v>#DIV/0!</v>
      </c>
      <c r="H146" s="149"/>
      <c r="I146" s="149"/>
      <c r="J146" s="137" t="e">
        <f t="shared" si="21"/>
        <v>#DIV/0!</v>
      </c>
    </row>
    <row r="147" spans="2:10" s="22" customFormat="1" x14ac:dyDescent="0.25">
      <c r="B147" s="11" t="s">
        <v>49</v>
      </c>
      <c r="C147" s="52">
        <v>2250137</v>
      </c>
      <c r="D147" s="149">
        <v>35000</v>
      </c>
      <c r="E147" s="149">
        <f t="shared" si="23"/>
        <v>0</v>
      </c>
      <c r="F147" s="137">
        <f t="shared" si="24"/>
        <v>35000</v>
      </c>
      <c r="G147" s="137">
        <f t="shared" si="22"/>
        <v>0</v>
      </c>
      <c r="H147" s="149"/>
      <c r="I147" s="149"/>
      <c r="J147" s="137" t="e">
        <f t="shared" si="21"/>
        <v>#DIV/0!</v>
      </c>
    </row>
    <row r="148" spans="2:10" s="3" customFormat="1" ht="31.5" x14ac:dyDescent="0.25">
      <c r="B148" s="16" t="s">
        <v>86</v>
      </c>
      <c r="C148" s="51">
        <v>2250123</v>
      </c>
      <c r="D148" s="149">
        <v>9000</v>
      </c>
      <c r="E148" s="149">
        <f t="shared" si="23"/>
        <v>0</v>
      </c>
      <c r="F148" s="137">
        <f t="shared" si="24"/>
        <v>9000</v>
      </c>
      <c r="G148" s="137">
        <f t="shared" si="22"/>
        <v>0</v>
      </c>
      <c r="H148" s="149"/>
      <c r="I148" s="149"/>
      <c r="J148" s="137" t="e">
        <f t="shared" si="21"/>
        <v>#DIV/0!</v>
      </c>
    </row>
    <row r="149" spans="2:10" s="3" customFormat="1" x14ac:dyDescent="0.25">
      <c r="B149" s="16" t="s">
        <v>50</v>
      </c>
      <c r="C149" s="51">
        <v>2250067</v>
      </c>
      <c r="D149" s="149"/>
      <c r="E149" s="149">
        <f t="shared" si="23"/>
        <v>0</v>
      </c>
      <c r="F149" s="137">
        <f t="shared" si="24"/>
        <v>0</v>
      </c>
      <c r="G149" s="137" t="e">
        <f t="shared" si="22"/>
        <v>#DIV/0!</v>
      </c>
      <c r="H149" s="149"/>
      <c r="I149" s="149"/>
      <c r="J149" s="137" t="e">
        <f t="shared" si="21"/>
        <v>#DIV/0!</v>
      </c>
    </row>
    <row r="150" spans="2:10" s="3" customFormat="1" ht="31.5" x14ac:dyDescent="0.25">
      <c r="B150" s="63" t="s">
        <v>87</v>
      </c>
      <c r="C150" s="65">
        <v>2250133</v>
      </c>
      <c r="D150" s="149">
        <v>67441</v>
      </c>
      <c r="E150" s="149">
        <f t="shared" si="23"/>
        <v>66516</v>
      </c>
      <c r="F150" s="137">
        <f t="shared" si="24"/>
        <v>925</v>
      </c>
      <c r="G150" s="137">
        <f t="shared" si="22"/>
        <v>98.628430776530593</v>
      </c>
      <c r="H150" s="149">
        <v>67441</v>
      </c>
      <c r="I150" s="149">
        <v>66516</v>
      </c>
      <c r="J150" s="137">
        <f t="shared" si="21"/>
        <v>98.628430776530593</v>
      </c>
    </row>
    <row r="151" spans="2:10" s="3" customFormat="1" x14ac:dyDescent="0.25">
      <c r="B151" s="17" t="s">
        <v>94</v>
      </c>
      <c r="C151" s="66">
        <v>2250135</v>
      </c>
      <c r="D151" s="149"/>
      <c r="E151" s="149">
        <f t="shared" si="23"/>
        <v>0</v>
      </c>
      <c r="F151" s="137">
        <f t="shared" si="24"/>
        <v>0</v>
      </c>
      <c r="G151" s="137" t="e">
        <f t="shared" si="22"/>
        <v>#DIV/0!</v>
      </c>
      <c r="H151" s="149"/>
      <c r="I151" s="149"/>
      <c r="J151" s="137" t="e">
        <f t="shared" si="21"/>
        <v>#DIV/0!</v>
      </c>
    </row>
    <row r="152" spans="2:10" s="3" customFormat="1" x14ac:dyDescent="0.25">
      <c r="B152" s="16" t="s">
        <v>139</v>
      </c>
      <c r="C152" s="51">
        <v>2250242</v>
      </c>
      <c r="D152" s="149"/>
      <c r="E152" s="149">
        <f t="shared" si="23"/>
        <v>0</v>
      </c>
      <c r="F152" s="137">
        <f t="shared" si="24"/>
        <v>0</v>
      </c>
      <c r="G152" s="137" t="e">
        <f t="shared" si="22"/>
        <v>#DIV/0!</v>
      </c>
      <c r="H152" s="149"/>
      <c r="I152" s="149"/>
      <c r="J152" s="137" t="e">
        <f t="shared" si="21"/>
        <v>#DIV/0!</v>
      </c>
    </row>
    <row r="153" spans="2:10" s="3" customFormat="1" x14ac:dyDescent="0.25">
      <c r="B153" s="16" t="s">
        <v>145</v>
      </c>
      <c r="C153" s="51">
        <v>2250210</v>
      </c>
      <c r="D153" s="149"/>
      <c r="E153" s="149">
        <f t="shared" si="23"/>
        <v>0</v>
      </c>
      <c r="F153" s="137">
        <f t="shared" si="24"/>
        <v>0</v>
      </c>
      <c r="G153" s="137" t="e">
        <f t="shared" si="22"/>
        <v>#DIV/0!</v>
      </c>
      <c r="H153" s="149"/>
      <c r="I153" s="149"/>
      <c r="J153" s="137" t="e">
        <f t="shared" si="21"/>
        <v>#DIV/0!</v>
      </c>
    </row>
    <row r="154" spans="2:10" s="3" customFormat="1" x14ac:dyDescent="0.25">
      <c r="B154" s="16" t="s">
        <v>157</v>
      </c>
      <c r="C154" s="51">
        <v>2250336</v>
      </c>
      <c r="D154" s="149"/>
      <c r="E154" s="149"/>
      <c r="F154" s="137"/>
      <c r="G154" s="137"/>
      <c r="H154" s="149"/>
      <c r="I154" s="149"/>
      <c r="J154" s="137"/>
    </row>
    <row r="155" spans="2:10" s="3" customFormat="1" ht="31.5" x14ac:dyDescent="0.25">
      <c r="B155" s="16" t="s">
        <v>152</v>
      </c>
      <c r="C155" s="51">
        <v>2250134</v>
      </c>
      <c r="D155" s="149"/>
      <c r="E155" s="149">
        <f t="shared" si="23"/>
        <v>0</v>
      </c>
      <c r="F155" s="137">
        <f t="shared" si="24"/>
        <v>0</v>
      </c>
      <c r="G155" s="137" t="e">
        <f t="shared" si="22"/>
        <v>#DIV/0!</v>
      </c>
      <c r="H155" s="149"/>
      <c r="I155" s="149"/>
      <c r="J155" s="137" t="e">
        <f t="shared" si="21"/>
        <v>#DIV/0!</v>
      </c>
    </row>
    <row r="156" spans="2:10" s="3" customFormat="1" x14ac:dyDescent="0.25">
      <c r="B156" s="16" t="s">
        <v>160</v>
      </c>
      <c r="C156" s="51">
        <v>2250132</v>
      </c>
      <c r="D156" s="149"/>
      <c r="E156" s="149"/>
      <c r="F156" s="137"/>
      <c r="G156" s="137"/>
      <c r="H156" s="149"/>
      <c r="I156" s="149"/>
      <c r="J156" s="137"/>
    </row>
    <row r="157" spans="2:10" s="13" customFormat="1" x14ac:dyDescent="0.25">
      <c r="B157" s="64" t="s">
        <v>12</v>
      </c>
      <c r="C157" s="44">
        <v>226</v>
      </c>
      <c r="D157" s="152">
        <f>SUM(D158:D176)</f>
        <v>322650</v>
      </c>
      <c r="E157" s="152">
        <f>SUM(E158:E176)</f>
        <v>149.85</v>
      </c>
      <c r="F157" s="92">
        <f t="shared" si="24"/>
        <v>322500.15000000002</v>
      </c>
      <c r="G157" s="92">
        <f t="shared" si="22"/>
        <v>4.6443514644351459E-2</v>
      </c>
      <c r="H157" s="152">
        <f>SUM(H158:H176)</f>
        <v>2600</v>
      </c>
      <c r="I157" s="152">
        <f>SUM(I158:I176)</f>
        <v>149.85</v>
      </c>
      <c r="J157" s="92">
        <f t="shared" si="21"/>
        <v>5.763461538461538</v>
      </c>
    </row>
    <row r="158" spans="2:10" s="3" customFormat="1" x14ac:dyDescent="0.25">
      <c r="B158" s="16" t="s">
        <v>56</v>
      </c>
      <c r="C158" s="57">
        <v>2260001</v>
      </c>
      <c r="D158" s="149">
        <v>167050</v>
      </c>
      <c r="E158" s="162">
        <f t="shared" ref="E158:E176" si="25">I158</f>
        <v>0</v>
      </c>
      <c r="F158" s="137">
        <f t="shared" si="24"/>
        <v>167050</v>
      </c>
      <c r="G158" s="137">
        <f t="shared" si="22"/>
        <v>0</v>
      </c>
      <c r="H158" s="149"/>
      <c r="I158" s="149"/>
      <c r="J158" s="137" t="e">
        <f t="shared" si="21"/>
        <v>#DIV/0!</v>
      </c>
    </row>
    <row r="159" spans="2:10" s="3" customFormat="1" ht="47.25" x14ac:dyDescent="0.25">
      <c r="B159" s="16" t="s">
        <v>55</v>
      </c>
      <c r="C159" s="57">
        <v>2260112</v>
      </c>
      <c r="D159" s="149">
        <v>96200</v>
      </c>
      <c r="E159" s="162">
        <f t="shared" si="25"/>
        <v>0</v>
      </c>
      <c r="F159" s="137">
        <f t="shared" si="24"/>
        <v>96200</v>
      </c>
      <c r="G159" s="137">
        <f t="shared" si="22"/>
        <v>0</v>
      </c>
      <c r="H159" s="149"/>
      <c r="I159" s="150"/>
      <c r="J159" s="136" t="e">
        <f t="shared" si="21"/>
        <v>#DIV/0!</v>
      </c>
    </row>
    <row r="160" spans="2:10" s="3" customFormat="1" x14ac:dyDescent="0.25">
      <c r="B160" s="16" t="s">
        <v>53</v>
      </c>
      <c r="C160" s="57">
        <v>2260013</v>
      </c>
      <c r="D160" s="149"/>
      <c r="E160" s="162">
        <f t="shared" si="25"/>
        <v>0</v>
      </c>
      <c r="F160" s="137">
        <f t="shared" si="24"/>
        <v>0</v>
      </c>
      <c r="G160" s="137" t="e">
        <f t="shared" si="22"/>
        <v>#DIV/0!</v>
      </c>
      <c r="H160" s="149"/>
      <c r="I160" s="149"/>
      <c r="J160" s="137" t="e">
        <f t="shared" si="21"/>
        <v>#DIV/0!</v>
      </c>
    </row>
    <row r="161" spans="2:10" s="3" customFormat="1" x14ac:dyDescent="0.25">
      <c r="B161" s="16" t="s">
        <v>13</v>
      </c>
      <c r="C161" s="57"/>
      <c r="D161" s="149"/>
      <c r="E161" s="162">
        <f t="shared" si="25"/>
        <v>0</v>
      </c>
      <c r="F161" s="137">
        <f t="shared" si="24"/>
        <v>0</v>
      </c>
      <c r="G161" s="137" t="e">
        <f t="shared" si="22"/>
        <v>#DIV/0!</v>
      </c>
      <c r="H161" s="149"/>
      <c r="I161" s="149"/>
      <c r="J161" s="137" t="e">
        <f t="shared" si="21"/>
        <v>#DIV/0!</v>
      </c>
    </row>
    <row r="162" spans="2:10" s="3" customFormat="1" ht="32.25" customHeight="1" x14ac:dyDescent="0.25">
      <c r="B162" s="63" t="s">
        <v>87</v>
      </c>
      <c r="C162" s="51"/>
      <c r="D162" s="149"/>
      <c r="E162" s="162">
        <f t="shared" si="25"/>
        <v>0</v>
      </c>
      <c r="F162" s="137">
        <f t="shared" si="24"/>
        <v>0</v>
      </c>
      <c r="G162" s="137" t="e">
        <f t="shared" si="22"/>
        <v>#DIV/0!</v>
      </c>
      <c r="H162" s="149"/>
      <c r="I162" s="149"/>
      <c r="J162" s="137" t="e">
        <f t="shared" si="21"/>
        <v>#DIV/0!</v>
      </c>
    </row>
    <row r="163" spans="2:10" s="3" customFormat="1" x14ac:dyDescent="0.25">
      <c r="B163" s="16" t="s">
        <v>90</v>
      </c>
      <c r="C163" s="57">
        <v>2260045</v>
      </c>
      <c r="D163" s="149">
        <v>14300</v>
      </c>
      <c r="E163" s="162">
        <f t="shared" si="25"/>
        <v>149.85</v>
      </c>
      <c r="F163" s="137">
        <f t="shared" si="24"/>
        <v>14150.15</v>
      </c>
      <c r="G163" s="137">
        <f t="shared" si="22"/>
        <v>1.0479020979020979</v>
      </c>
      <c r="H163" s="149"/>
      <c r="I163" s="149">
        <v>149.85</v>
      </c>
      <c r="J163" s="137" t="e">
        <f t="shared" si="21"/>
        <v>#DIV/0!</v>
      </c>
    </row>
    <row r="164" spans="2:10" s="3" customFormat="1" x14ac:dyDescent="0.25">
      <c r="B164" s="46" t="s">
        <v>60</v>
      </c>
      <c r="C164" s="57">
        <v>2260051</v>
      </c>
      <c r="D164" s="149"/>
      <c r="E164" s="162">
        <f t="shared" si="25"/>
        <v>0</v>
      </c>
      <c r="F164" s="137">
        <f t="shared" si="24"/>
        <v>0</v>
      </c>
      <c r="G164" s="137" t="e">
        <f t="shared" si="22"/>
        <v>#DIV/0!</v>
      </c>
      <c r="H164" s="149"/>
      <c r="I164" s="149"/>
      <c r="J164" s="137" t="e">
        <f t="shared" si="21"/>
        <v>#DIV/0!</v>
      </c>
    </row>
    <row r="165" spans="2:10" s="3" customFormat="1" x14ac:dyDescent="0.25">
      <c r="B165" s="49" t="s">
        <v>168</v>
      </c>
      <c r="C165" s="57">
        <v>2260441</v>
      </c>
      <c r="D165" s="149"/>
      <c r="E165" s="162">
        <f t="shared" si="25"/>
        <v>0</v>
      </c>
      <c r="F165" s="137">
        <f t="shared" si="24"/>
        <v>0</v>
      </c>
      <c r="G165" s="137" t="e">
        <f t="shared" si="22"/>
        <v>#DIV/0!</v>
      </c>
      <c r="H165" s="149"/>
      <c r="I165" s="149"/>
      <c r="J165" s="137" t="e">
        <f t="shared" si="21"/>
        <v>#DIV/0!</v>
      </c>
    </row>
    <row r="166" spans="2:10" s="3" customFormat="1" x14ac:dyDescent="0.25">
      <c r="B166" s="15" t="s">
        <v>27</v>
      </c>
      <c r="C166" s="57"/>
      <c r="D166" s="149"/>
      <c r="E166" s="162">
        <f t="shared" si="25"/>
        <v>0</v>
      </c>
      <c r="F166" s="137">
        <f t="shared" si="24"/>
        <v>0</v>
      </c>
      <c r="G166" s="137" t="e">
        <f t="shared" si="22"/>
        <v>#DIV/0!</v>
      </c>
      <c r="H166" s="149"/>
      <c r="I166" s="149"/>
      <c r="J166" s="137" t="e">
        <f t="shared" si="21"/>
        <v>#DIV/0!</v>
      </c>
    </row>
    <row r="167" spans="2:10" s="3" customFormat="1" ht="31.5" x14ac:dyDescent="0.25">
      <c r="B167" s="15" t="s">
        <v>91</v>
      </c>
      <c r="C167" s="57">
        <v>2260041</v>
      </c>
      <c r="D167" s="149">
        <v>29500</v>
      </c>
      <c r="E167" s="162">
        <f t="shared" si="25"/>
        <v>0</v>
      </c>
      <c r="F167" s="137">
        <f t="shared" si="24"/>
        <v>29500</v>
      </c>
      <c r="G167" s="137">
        <f t="shared" si="22"/>
        <v>0</v>
      </c>
      <c r="H167" s="149"/>
      <c r="I167" s="149"/>
      <c r="J167" s="137" t="e">
        <f t="shared" si="21"/>
        <v>#DIV/0!</v>
      </c>
    </row>
    <row r="168" spans="2:10" s="3" customFormat="1" ht="31.5" x14ac:dyDescent="0.25">
      <c r="B168" s="17" t="s">
        <v>59</v>
      </c>
      <c r="C168" s="57">
        <v>2260047</v>
      </c>
      <c r="D168" s="149"/>
      <c r="E168" s="162">
        <f t="shared" si="25"/>
        <v>0</v>
      </c>
      <c r="F168" s="137">
        <f t="shared" si="24"/>
        <v>0</v>
      </c>
      <c r="G168" s="137" t="e">
        <f t="shared" si="22"/>
        <v>#DIV/0!</v>
      </c>
      <c r="H168" s="149"/>
      <c r="I168" s="149"/>
      <c r="J168" s="137" t="e">
        <f t="shared" si="21"/>
        <v>#DIV/0!</v>
      </c>
    </row>
    <row r="169" spans="2:10" s="3" customFormat="1" x14ac:dyDescent="0.25">
      <c r="B169" s="17" t="s">
        <v>58</v>
      </c>
      <c r="C169" s="57">
        <v>2260048</v>
      </c>
      <c r="D169" s="149"/>
      <c r="E169" s="162">
        <f t="shared" si="25"/>
        <v>0</v>
      </c>
      <c r="F169" s="137">
        <f t="shared" si="24"/>
        <v>0</v>
      </c>
      <c r="G169" s="137" t="e">
        <f t="shared" si="22"/>
        <v>#DIV/0!</v>
      </c>
      <c r="H169" s="149"/>
      <c r="I169" s="149"/>
      <c r="J169" s="137" t="e">
        <f t="shared" si="21"/>
        <v>#DIV/0!</v>
      </c>
    </row>
    <row r="170" spans="2:10" s="3" customFormat="1" x14ac:dyDescent="0.25">
      <c r="B170" s="30" t="s">
        <v>134</v>
      </c>
      <c r="C170" s="66">
        <v>2280002</v>
      </c>
      <c r="D170" s="165"/>
      <c r="E170" s="163">
        <f t="shared" si="25"/>
        <v>0</v>
      </c>
      <c r="F170" s="136">
        <f t="shared" si="24"/>
        <v>0</v>
      </c>
      <c r="G170" s="136" t="e">
        <f t="shared" si="22"/>
        <v>#DIV/0!</v>
      </c>
      <c r="H170" s="165"/>
      <c r="I170" s="150"/>
      <c r="J170" s="136" t="e">
        <f t="shared" si="21"/>
        <v>#DIV/0!</v>
      </c>
    </row>
    <row r="171" spans="2:10" s="3" customFormat="1" x14ac:dyDescent="0.25">
      <c r="B171" s="17" t="s">
        <v>52</v>
      </c>
      <c r="C171" s="66">
        <v>2260089</v>
      </c>
      <c r="D171" s="149">
        <v>15600</v>
      </c>
      <c r="E171" s="162">
        <f t="shared" si="25"/>
        <v>0</v>
      </c>
      <c r="F171" s="137">
        <f t="shared" si="24"/>
        <v>15600</v>
      </c>
      <c r="G171" s="137">
        <f t="shared" si="22"/>
        <v>0</v>
      </c>
      <c r="H171" s="149">
        <v>2600</v>
      </c>
      <c r="I171" s="155"/>
      <c r="J171" s="136">
        <f t="shared" si="21"/>
        <v>0</v>
      </c>
    </row>
    <row r="172" spans="2:10" s="22" customFormat="1" x14ac:dyDescent="0.25">
      <c r="B172" s="17" t="s">
        <v>57</v>
      </c>
      <c r="C172" s="56">
        <v>2260114</v>
      </c>
      <c r="D172" s="150"/>
      <c r="E172" s="162">
        <f t="shared" si="25"/>
        <v>0</v>
      </c>
      <c r="F172" s="137">
        <f t="shared" si="24"/>
        <v>0</v>
      </c>
      <c r="G172" s="137" t="e">
        <f t="shared" si="22"/>
        <v>#DIV/0!</v>
      </c>
      <c r="H172" s="150"/>
      <c r="I172" s="150"/>
      <c r="J172" s="137" t="e">
        <f t="shared" si="21"/>
        <v>#DIV/0!</v>
      </c>
    </row>
    <row r="173" spans="2:10" s="22" customFormat="1" ht="47.25" x14ac:dyDescent="0.25">
      <c r="B173" s="17" t="s">
        <v>138</v>
      </c>
      <c r="C173" s="56">
        <v>2260102</v>
      </c>
      <c r="D173" s="150"/>
      <c r="E173" s="162">
        <f>I173</f>
        <v>0</v>
      </c>
      <c r="F173" s="137">
        <f>D173-E173</f>
        <v>0</v>
      </c>
      <c r="G173" s="137" t="e">
        <f t="shared" si="22"/>
        <v>#DIV/0!</v>
      </c>
      <c r="H173" s="150"/>
      <c r="I173" s="150"/>
      <c r="J173" s="137" t="e">
        <f t="shared" si="21"/>
        <v>#DIV/0!</v>
      </c>
    </row>
    <row r="174" spans="2:10" s="22" customFormat="1" x14ac:dyDescent="0.25">
      <c r="B174" s="17" t="s">
        <v>137</v>
      </c>
      <c r="C174" s="56">
        <v>2260234</v>
      </c>
      <c r="D174" s="150"/>
      <c r="E174" s="162">
        <f t="shared" si="25"/>
        <v>0</v>
      </c>
      <c r="F174" s="137">
        <f t="shared" si="24"/>
        <v>0</v>
      </c>
      <c r="G174" s="137" t="e">
        <f t="shared" si="22"/>
        <v>#DIV/0!</v>
      </c>
      <c r="H174" s="150"/>
      <c r="I174" s="150"/>
      <c r="J174" s="137" t="e">
        <f>I174/H174*100</f>
        <v>#DIV/0!</v>
      </c>
    </row>
    <row r="175" spans="2:10" s="22" customFormat="1" x14ac:dyDescent="0.25">
      <c r="B175" s="17" t="s">
        <v>132</v>
      </c>
      <c r="C175" s="56">
        <v>2260121</v>
      </c>
      <c r="D175" s="150"/>
      <c r="E175" s="162">
        <f>I175</f>
        <v>0</v>
      </c>
      <c r="F175" s="137">
        <f>D175-E175</f>
        <v>0</v>
      </c>
      <c r="G175" s="137" t="e">
        <f t="shared" si="22"/>
        <v>#DIV/0!</v>
      </c>
      <c r="H175" s="150"/>
      <c r="I175" s="150"/>
      <c r="J175" s="137"/>
    </row>
    <row r="176" spans="2:10" s="22" customFormat="1" x14ac:dyDescent="0.25">
      <c r="B176" s="17" t="s">
        <v>129</v>
      </c>
      <c r="C176" s="122">
        <v>2280000</v>
      </c>
      <c r="D176" s="150"/>
      <c r="E176" s="162">
        <f t="shared" si="25"/>
        <v>0</v>
      </c>
      <c r="F176" s="137">
        <f t="shared" si="24"/>
        <v>0</v>
      </c>
      <c r="G176" s="137" t="e">
        <f t="shared" si="22"/>
        <v>#DIV/0!</v>
      </c>
      <c r="H176" s="150"/>
      <c r="I176" s="150"/>
      <c r="J176" s="137" t="e">
        <f t="shared" si="21"/>
        <v>#DIV/0!</v>
      </c>
    </row>
    <row r="177" spans="2:10" s="13" customFormat="1" x14ac:dyDescent="0.25">
      <c r="B177" s="24" t="s">
        <v>92</v>
      </c>
      <c r="C177" s="58">
        <v>2910000</v>
      </c>
      <c r="D177" s="166">
        <v>27120</v>
      </c>
      <c r="E177" s="166">
        <f>I177</f>
        <v>0</v>
      </c>
      <c r="F177" s="144">
        <f t="shared" si="24"/>
        <v>27120</v>
      </c>
      <c r="G177" s="144">
        <f t="shared" si="22"/>
        <v>0</v>
      </c>
      <c r="H177" s="166"/>
      <c r="I177" s="166"/>
      <c r="J177" s="144" t="e">
        <f t="shared" si="21"/>
        <v>#DIV/0!</v>
      </c>
    </row>
    <row r="178" spans="2:10" s="13" customFormat="1" ht="31.5" x14ac:dyDescent="0.25">
      <c r="B178" s="36" t="s">
        <v>93</v>
      </c>
      <c r="C178" s="98">
        <v>2920001</v>
      </c>
      <c r="D178" s="152"/>
      <c r="E178" s="152">
        <f>I178</f>
        <v>0</v>
      </c>
      <c r="F178" s="92">
        <f t="shared" si="24"/>
        <v>0</v>
      </c>
      <c r="G178" s="92" t="e">
        <f t="shared" si="22"/>
        <v>#DIV/0!</v>
      </c>
      <c r="H178" s="152"/>
      <c r="I178" s="152"/>
      <c r="J178" s="92" t="e">
        <f t="shared" si="21"/>
        <v>#DIV/0!</v>
      </c>
    </row>
    <row r="179" spans="2:10" s="13" customFormat="1" ht="31.5" x14ac:dyDescent="0.25">
      <c r="B179" s="36" t="s">
        <v>158</v>
      </c>
      <c r="C179" s="98">
        <v>2930000</v>
      </c>
      <c r="D179" s="152"/>
      <c r="E179" s="152">
        <f>I179</f>
        <v>0</v>
      </c>
      <c r="F179" s="92">
        <f>D179-E179</f>
        <v>0</v>
      </c>
      <c r="G179" s="92" t="e">
        <f t="shared" si="22"/>
        <v>#DIV/0!</v>
      </c>
      <c r="H179" s="152"/>
      <c r="I179" s="152"/>
      <c r="J179" s="92" t="e">
        <f t="shared" si="21"/>
        <v>#DIV/0!</v>
      </c>
    </row>
    <row r="180" spans="2:10" s="13" customFormat="1" x14ac:dyDescent="0.25">
      <c r="B180" s="36" t="s">
        <v>128</v>
      </c>
      <c r="C180" s="58">
        <v>2950000</v>
      </c>
      <c r="D180" s="152">
        <v>90000</v>
      </c>
      <c r="E180" s="152">
        <f>I180</f>
        <v>90000</v>
      </c>
      <c r="F180" s="92">
        <f t="shared" si="24"/>
        <v>0</v>
      </c>
      <c r="G180" s="92">
        <f t="shared" si="22"/>
        <v>100</v>
      </c>
      <c r="H180" s="152">
        <v>90000</v>
      </c>
      <c r="I180" s="152">
        <v>90000</v>
      </c>
      <c r="J180" s="92">
        <f t="shared" si="21"/>
        <v>100</v>
      </c>
    </row>
    <row r="181" spans="2:10" s="13" customFormat="1" x14ac:dyDescent="0.25">
      <c r="B181" s="36" t="s">
        <v>161</v>
      </c>
      <c r="C181" s="58">
        <v>2960000</v>
      </c>
      <c r="D181" s="152"/>
      <c r="E181" s="152"/>
      <c r="F181" s="92"/>
      <c r="G181" s="92"/>
      <c r="H181" s="152"/>
      <c r="I181" s="152"/>
      <c r="J181" s="92"/>
    </row>
    <row r="182" spans="2:10" s="20" customFormat="1" x14ac:dyDescent="0.25">
      <c r="B182" s="23" t="s">
        <v>14</v>
      </c>
      <c r="C182" s="44">
        <v>310</v>
      </c>
      <c r="D182" s="152">
        <f t="shared" ref="D182:J182" si="26">SUM(D183:D192)</f>
        <v>250772</v>
      </c>
      <c r="E182" s="152">
        <f t="shared" si="26"/>
        <v>0</v>
      </c>
      <c r="F182" s="152">
        <f t="shared" si="26"/>
        <v>250772</v>
      </c>
      <c r="G182" s="152" t="e">
        <f t="shared" si="26"/>
        <v>#DIV/0!</v>
      </c>
      <c r="H182" s="152">
        <f t="shared" si="26"/>
        <v>0</v>
      </c>
      <c r="I182" s="152">
        <f t="shared" si="26"/>
        <v>0</v>
      </c>
      <c r="J182" s="152" t="e">
        <f t="shared" si="26"/>
        <v>#DIV/0!</v>
      </c>
    </row>
    <row r="183" spans="2:10" s="3" customFormat="1" ht="31.5" x14ac:dyDescent="0.25">
      <c r="B183" s="11" t="s">
        <v>130</v>
      </c>
      <c r="C183" s="135">
        <v>3100014</v>
      </c>
      <c r="D183" s="149"/>
      <c r="E183" s="149">
        <f>I183</f>
        <v>0</v>
      </c>
      <c r="F183" s="137">
        <f t="shared" si="24"/>
        <v>0</v>
      </c>
      <c r="G183" s="137" t="e">
        <f t="shared" si="22"/>
        <v>#DIV/0!</v>
      </c>
      <c r="H183" s="149"/>
      <c r="I183" s="149"/>
      <c r="J183" s="137" t="e">
        <f t="shared" si="21"/>
        <v>#DIV/0!</v>
      </c>
    </row>
    <row r="184" spans="2:10" s="3" customFormat="1" ht="31.5" x14ac:dyDescent="0.25">
      <c r="B184" s="48" t="s">
        <v>62</v>
      </c>
      <c r="C184" s="57">
        <v>3100004</v>
      </c>
      <c r="D184" s="149">
        <v>17000</v>
      </c>
      <c r="E184" s="149">
        <f t="shared" ref="E184:E192" si="27">I184</f>
        <v>0</v>
      </c>
      <c r="F184" s="137">
        <f t="shared" si="24"/>
        <v>17000</v>
      </c>
      <c r="G184" s="137">
        <f t="shared" si="22"/>
        <v>0</v>
      </c>
      <c r="H184" s="149"/>
      <c r="I184" s="149"/>
      <c r="J184" s="137" t="e">
        <f t="shared" si="21"/>
        <v>#DIV/0!</v>
      </c>
    </row>
    <row r="185" spans="2:10" s="3" customFormat="1" x14ac:dyDescent="0.25">
      <c r="B185" s="11" t="s">
        <v>63</v>
      </c>
      <c r="C185" s="57">
        <v>3100016</v>
      </c>
      <c r="D185" s="149"/>
      <c r="E185" s="149">
        <f t="shared" si="27"/>
        <v>0</v>
      </c>
      <c r="F185" s="137">
        <f t="shared" si="24"/>
        <v>0</v>
      </c>
      <c r="G185" s="137" t="e">
        <f t="shared" si="22"/>
        <v>#DIV/0!</v>
      </c>
      <c r="H185" s="149"/>
      <c r="I185" s="149"/>
      <c r="J185" s="137" t="e">
        <f t="shared" si="21"/>
        <v>#DIV/0!</v>
      </c>
    </row>
    <row r="186" spans="2:10" s="3" customFormat="1" x14ac:dyDescent="0.25">
      <c r="B186" s="11" t="s">
        <v>64</v>
      </c>
      <c r="C186" s="57">
        <v>3100026</v>
      </c>
      <c r="D186" s="149">
        <v>208772</v>
      </c>
      <c r="E186" s="149">
        <f t="shared" si="27"/>
        <v>0</v>
      </c>
      <c r="F186" s="137">
        <f t="shared" si="24"/>
        <v>208772</v>
      </c>
      <c r="G186" s="137">
        <f t="shared" si="22"/>
        <v>0</v>
      </c>
      <c r="H186" s="149"/>
      <c r="I186" s="149"/>
      <c r="J186" s="137" t="e">
        <f t="shared" si="21"/>
        <v>#DIV/0!</v>
      </c>
    </row>
    <row r="187" spans="2:10" s="3" customFormat="1" x14ac:dyDescent="0.25">
      <c r="B187" s="11" t="s">
        <v>65</v>
      </c>
      <c r="C187" s="57">
        <v>3100039</v>
      </c>
      <c r="D187" s="149"/>
      <c r="E187" s="149">
        <f t="shared" si="27"/>
        <v>0</v>
      </c>
      <c r="F187" s="137">
        <f t="shared" si="24"/>
        <v>0</v>
      </c>
      <c r="G187" s="137" t="e">
        <f t="shared" si="22"/>
        <v>#DIV/0!</v>
      </c>
      <c r="H187" s="149"/>
      <c r="I187" s="149"/>
      <c r="J187" s="137" t="e">
        <f t="shared" si="21"/>
        <v>#DIV/0!</v>
      </c>
    </row>
    <row r="188" spans="2:10" s="3" customFormat="1" x14ac:dyDescent="0.25">
      <c r="B188" s="11" t="s">
        <v>66</v>
      </c>
      <c r="C188" s="57">
        <v>3100020</v>
      </c>
      <c r="D188" s="149">
        <v>25000</v>
      </c>
      <c r="E188" s="149">
        <f t="shared" si="27"/>
        <v>0</v>
      </c>
      <c r="F188" s="137">
        <f t="shared" si="24"/>
        <v>25000</v>
      </c>
      <c r="G188" s="137">
        <f t="shared" si="22"/>
        <v>0</v>
      </c>
      <c r="H188" s="149"/>
      <c r="I188" s="149"/>
      <c r="J188" s="137" t="e">
        <f t="shared" si="21"/>
        <v>#DIV/0!</v>
      </c>
    </row>
    <row r="189" spans="2:10" s="3" customFormat="1" ht="15.75" customHeight="1" x14ac:dyDescent="0.25">
      <c r="B189" s="11" t="s">
        <v>149</v>
      </c>
      <c r="C189" s="57">
        <v>3100121</v>
      </c>
      <c r="D189" s="149"/>
      <c r="E189" s="149">
        <f t="shared" si="27"/>
        <v>0</v>
      </c>
      <c r="F189" s="137">
        <f t="shared" si="24"/>
        <v>0</v>
      </c>
      <c r="G189" s="137" t="e">
        <f t="shared" si="22"/>
        <v>#DIV/0!</v>
      </c>
      <c r="H189" s="149"/>
      <c r="I189" s="149"/>
      <c r="J189" s="137" t="e">
        <f t="shared" si="21"/>
        <v>#DIV/0!</v>
      </c>
    </row>
    <row r="190" spans="2:10" s="3" customFormat="1" x14ac:dyDescent="0.25">
      <c r="B190" s="18"/>
      <c r="C190" s="57"/>
      <c r="D190" s="149"/>
      <c r="E190" s="149">
        <f t="shared" si="27"/>
        <v>0</v>
      </c>
      <c r="F190" s="137">
        <f t="shared" si="24"/>
        <v>0</v>
      </c>
      <c r="G190" s="137" t="e">
        <f t="shared" si="22"/>
        <v>#DIV/0!</v>
      </c>
      <c r="H190" s="149"/>
      <c r="I190" s="149"/>
      <c r="J190" s="137" t="e">
        <f t="shared" si="21"/>
        <v>#DIV/0!</v>
      </c>
    </row>
    <row r="191" spans="2:10" s="3" customFormat="1" x14ac:dyDescent="0.25">
      <c r="B191" s="25"/>
      <c r="C191" s="57"/>
      <c r="D191" s="149"/>
      <c r="E191" s="149">
        <f t="shared" si="27"/>
        <v>0</v>
      </c>
      <c r="F191" s="137">
        <f t="shared" si="24"/>
        <v>0</v>
      </c>
      <c r="G191" s="137" t="e">
        <f t="shared" si="22"/>
        <v>#DIV/0!</v>
      </c>
      <c r="H191" s="149"/>
      <c r="I191" s="149"/>
      <c r="J191" s="137" t="e">
        <f t="shared" si="21"/>
        <v>#DIV/0!</v>
      </c>
    </row>
    <row r="192" spans="2:10" s="3" customFormat="1" x14ac:dyDescent="0.25">
      <c r="B192" s="18"/>
      <c r="C192" s="57"/>
      <c r="D192" s="149"/>
      <c r="E192" s="149">
        <f t="shared" si="27"/>
        <v>0</v>
      </c>
      <c r="F192" s="137">
        <f t="shared" si="24"/>
        <v>0</v>
      </c>
      <c r="G192" s="137" t="e">
        <f t="shared" si="22"/>
        <v>#DIV/0!</v>
      </c>
      <c r="H192" s="149"/>
      <c r="I192" s="149"/>
      <c r="J192" s="137" t="e">
        <f t="shared" si="21"/>
        <v>#DIV/0!</v>
      </c>
    </row>
    <row r="193" spans="2:11" s="20" customFormat="1" ht="31.5" customHeight="1" x14ac:dyDescent="0.25">
      <c r="B193" s="23" t="s">
        <v>15</v>
      </c>
      <c r="C193" s="44">
        <v>340</v>
      </c>
      <c r="D193" s="152">
        <f>SUM(D194:D205)</f>
        <v>458229</v>
      </c>
      <c r="E193" s="152">
        <f>SUM(E194:E205)</f>
        <v>43420.87</v>
      </c>
      <c r="F193" s="152">
        <f>SUM(F194:F209)</f>
        <v>414808.13</v>
      </c>
      <c r="G193" s="152" t="e">
        <f>SUM(G194:G209)</f>
        <v>#DIV/0!</v>
      </c>
      <c r="H193" s="152">
        <f>SUM(H194:H205)</f>
        <v>142570</v>
      </c>
      <c r="I193" s="152">
        <f>SUM(I194:I205)</f>
        <v>43420.87</v>
      </c>
      <c r="J193" s="92">
        <f t="shared" si="21"/>
        <v>30.455825208669431</v>
      </c>
    </row>
    <row r="194" spans="2:11" s="3" customFormat="1" x14ac:dyDescent="0.25">
      <c r="B194" s="11" t="s">
        <v>67</v>
      </c>
      <c r="C194" s="56">
        <v>3420000</v>
      </c>
      <c r="D194" s="150">
        <v>125110</v>
      </c>
      <c r="E194" s="150">
        <f>I194</f>
        <v>8430.8700000000008</v>
      </c>
      <c r="F194" s="136">
        <f t="shared" si="24"/>
        <v>116679.13</v>
      </c>
      <c r="G194" s="136">
        <f t="shared" si="22"/>
        <v>6.7387658860203024</v>
      </c>
      <c r="H194" s="150">
        <v>10840</v>
      </c>
      <c r="I194" s="150">
        <v>8430.8700000000008</v>
      </c>
      <c r="J194" s="136">
        <f t="shared" si="21"/>
        <v>77.775553505535072</v>
      </c>
      <c r="K194" s="115"/>
    </row>
    <row r="195" spans="2:11" s="3" customFormat="1" ht="31.5" x14ac:dyDescent="0.25">
      <c r="B195" s="11" t="s">
        <v>88</v>
      </c>
      <c r="C195" s="57">
        <v>3410001</v>
      </c>
      <c r="D195" s="149">
        <v>8659</v>
      </c>
      <c r="E195" s="149">
        <f t="shared" ref="E195:E209" si="28">I195</f>
        <v>0</v>
      </c>
      <c r="F195" s="137">
        <f t="shared" si="24"/>
        <v>8659</v>
      </c>
      <c r="G195" s="137">
        <f t="shared" si="22"/>
        <v>0</v>
      </c>
      <c r="H195" s="149"/>
      <c r="I195" s="149"/>
      <c r="J195" s="137" t="e">
        <f t="shared" si="21"/>
        <v>#DIV/0!</v>
      </c>
    </row>
    <row r="196" spans="2:11" s="3" customFormat="1" x14ac:dyDescent="0.25">
      <c r="B196" s="11" t="s">
        <v>69</v>
      </c>
      <c r="C196" s="57">
        <v>3450000</v>
      </c>
      <c r="D196" s="149">
        <v>55790</v>
      </c>
      <c r="E196" s="149">
        <f t="shared" si="28"/>
        <v>14050</v>
      </c>
      <c r="F196" s="137">
        <f t="shared" si="24"/>
        <v>41740</v>
      </c>
      <c r="G196" s="137">
        <f t="shared" si="22"/>
        <v>25.183724681842623</v>
      </c>
      <c r="H196" s="149">
        <v>15790</v>
      </c>
      <c r="I196" s="149">
        <v>14050</v>
      </c>
      <c r="J196" s="137">
        <f t="shared" si="21"/>
        <v>88.98036732108929</v>
      </c>
    </row>
    <row r="197" spans="2:11" s="3" customFormat="1" x14ac:dyDescent="0.25">
      <c r="B197" s="11" t="s">
        <v>70</v>
      </c>
      <c r="C197" s="57">
        <v>3460016</v>
      </c>
      <c r="D197" s="149"/>
      <c r="E197" s="149">
        <f t="shared" si="28"/>
        <v>0</v>
      </c>
      <c r="F197" s="137">
        <f t="shared" si="24"/>
        <v>0</v>
      </c>
      <c r="G197" s="137" t="e">
        <f t="shared" si="22"/>
        <v>#DIV/0!</v>
      </c>
      <c r="H197" s="149"/>
      <c r="I197" s="149"/>
      <c r="J197" s="137" t="e">
        <f t="shared" si="21"/>
        <v>#DIV/0!</v>
      </c>
    </row>
    <row r="198" spans="2:11" s="3" customFormat="1" ht="47.25" x14ac:dyDescent="0.25">
      <c r="B198" s="11" t="s">
        <v>71</v>
      </c>
      <c r="C198" s="57">
        <v>3460022</v>
      </c>
      <c r="D198" s="149">
        <v>40940</v>
      </c>
      <c r="E198" s="149">
        <f t="shared" si="28"/>
        <v>20940</v>
      </c>
      <c r="F198" s="137">
        <f t="shared" si="24"/>
        <v>20000</v>
      </c>
      <c r="G198" s="137">
        <f t="shared" si="22"/>
        <v>51.148021494870541</v>
      </c>
      <c r="H198" s="149">
        <v>40940</v>
      </c>
      <c r="I198" s="149">
        <v>20940</v>
      </c>
      <c r="J198" s="137">
        <f t="shared" si="21"/>
        <v>51.148021494870541</v>
      </c>
    </row>
    <row r="199" spans="2:11" s="3" customFormat="1" x14ac:dyDescent="0.25">
      <c r="B199" s="25" t="s">
        <v>72</v>
      </c>
      <c r="C199" s="57">
        <v>3440000</v>
      </c>
      <c r="D199" s="149">
        <v>100000</v>
      </c>
      <c r="E199" s="149">
        <f t="shared" si="28"/>
        <v>0</v>
      </c>
      <c r="F199" s="137">
        <f t="shared" si="24"/>
        <v>100000</v>
      </c>
      <c r="G199" s="137">
        <f t="shared" si="22"/>
        <v>0</v>
      </c>
      <c r="H199" s="149"/>
      <c r="I199" s="149"/>
      <c r="J199" s="137" t="e">
        <f t="shared" si="21"/>
        <v>#DIV/0!</v>
      </c>
    </row>
    <row r="200" spans="2:11" s="3" customFormat="1" x14ac:dyDescent="0.25">
      <c r="B200" s="11" t="s">
        <v>73</v>
      </c>
      <c r="C200" s="57">
        <v>3460011</v>
      </c>
      <c r="D200" s="149"/>
      <c r="E200" s="149">
        <f t="shared" si="28"/>
        <v>0</v>
      </c>
      <c r="F200" s="137">
        <f t="shared" si="24"/>
        <v>0</v>
      </c>
      <c r="G200" s="137" t="e">
        <f t="shared" si="22"/>
        <v>#DIV/0!</v>
      </c>
      <c r="H200" s="149"/>
      <c r="I200" s="149"/>
      <c r="J200" s="137" t="e">
        <f t="shared" si="21"/>
        <v>#DIV/0!</v>
      </c>
    </row>
    <row r="201" spans="2:11" s="3" customFormat="1" x14ac:dyDescent="0.25">
      <c r="B201" s="11" t="s">
        <v>74</v>
      </c>
      <c r="C201" s="57">
        <v>3460006</v>
      </c>
      <c r="D201" s="149">
        <v>52730</v>
      </c>
      <c r="E201" s="149">
        <f t="shared" si="28"/>
        <v>0</v>
      </c>
      <c r="F201" s="137">
        <f t="shared" si="24"/>
        <v>52730</v>
      </c>
      <c r="G201" s="137">
        <f t="shared" si="22"/>
        <v>0</v>
      </c>
      <c r="H201" s="149"/>
      <c r="I201" s="149"/>
      <c r="J201" s="137" t="e">
        <f t="shared" si="21"/>
        <v>#DIV/0!</v>
      </c>
    </row>
    <row r="202" spans="2:11" s="22" customFormat="1" x14ac:dyDescent="0.25">
      <c r="B202" s="11" t="s">
        <v>75</v>
      </c>
      <c r="C202" s="56">
        <v>3460010</v>
      </c>
      <c r="D202" s="150">
        <v>75000</v>
      </c>
      <c r="E202" s="150">
        <f t="shared" si="28"/>
        <v>0</v>
      </c>
      <c r="F202" s="136">
        <f t="shared" si="24"/>
        <v>75000</v>
      </c>
      <c r="G202" s="136">
        <f t="shared" si="22"/>
        <v>0</v>
      </c>
      <c r="H202" s="150">
        <v>75000</v>
      </c>
      <c r="I202" s="150"/>
      <c r="J202" s="136">
        <f t="shared" si="21"/>
        <v>0</v>
      </c>
    </row>
    <row r="203" spans="2:11" s="3" customFormat="1" x14ac:dyDescent="0.25">
      <c r="B203" s="11" t="s">
        <v>76</v>
      </c>
      <c r="C203" s="57">
        <v>3460009</v>
      </c>
      <c r="D203" s="149"/>
      <c r="E203" s="149">
        <f t="shared" si="28"/>
        <v>0</v>
      </c>
      <c r="F203" s="137">
        <f t="shared" si="24"/>
        <v>0</v>
      </c>
      <c r="G203" s="137" t="e">
        <f t="shared" si="22"/>
        <v>#DIV/0!</v>
      </c>
      <c r="H203" s="149"/>
      <c r="I203" s="149"/>
      <c r="J203" s="137" t="e">
        <f t="shared" si="21"/>
        <v>#DIV/0!</v>
      </c>
    </row>
    <row r="204" spans="2:11" s="3" customFormat="1" x14ac:dyDescent="0.25">
      <c r="B204" s="11" t="s">
        <v>80</v>
      </c>
      <c r="C204" s="57">
        <v>3430002</v>
      </c>
      <c r="D204" s="149"/>
      <c r="E204" s="149">
        <f t="shared" si="28"/>
        <v>0</v>
      </c>
      <c r="F204" s="137">
        <f t="shared" si="24"/>
        <v>0</v>
      </c>
      <c r="G204" s="137" t="e">
        <f t="shared" si="22"/>
        <v>#DIV/0!</v>
      </c>
      <c r="H204" s="149"/>
      <c r="I204" s="149"/>
      <c r="J204" s="137" t="e">
        <f t="shared" si="21"/>
        <v>#DIV/0!</v>
      </c>
    </row>
    <row r="205" spans="2:11" s="3" customFormat="1" ht="63" x14ac:dyDescent="0.25">
      <c r="B205" s="32" t="s">
        <v>79</v>
      </c>
      <c r="C205" s="51">
        <v>3460024</v>
      </c>
      <c r="D205" s="149"/>
      <c r="E205" s="149"/>
      <c r="F205" s="137"/>
      <c r="G205" s="137"/>
      <c r="H205" s="149"/>
      <c r="I205" s="149"/>
      <c r="J205" s="137"/>
    </row>
    <row r="206" spans="2:11" s="3" customFormat="1" ht="47.25" x14ac:dyDescent="0.25">
      <c r="B206" s="132" t="s">
        <v>147</v>
      </c>
      <c r="C206" s="171" t="s">
        <v>169</v>
      </c>
      <c r="D206" s="156"/>
      <c r="E206" s="156">
        <f t="shared" si="28"/>
        <v>0</v>
      </c>
      <c r="F206" s="157">
        <f t="shared" si="24"/>
        <v>0</v>
      </c>
      <c r="G206" s="157" t="e">
        <f t="shared" si="22"/>
        <v>#DIV/0!</v>
      </c>
      <c r="H206" s="156"/>
      <c r="I206" s="156"/>
      <c r="J206" s="157" t="e">
        <f t="shared" si="21"/>
        <v>#DIV/0!</v>
      </c>
    </row>
    <row r="207" spans="2:11" s="3" customFormat="1" x14ac:dyDescent="0.25">
      <c r="B207" s="11"/>
      <c r="C207" s="57"/>
      <c r="D207" s="149"/>
      <c r="E207" s="149">
        <f t="shared" si="28"/>
        <v>0</v>
      </c>
      <c r="F207" s="137">
        <f t="shared" si="24"/>
        <v>0</v>
      </c>
      <c r="G207" s="137" t="e">
        <f t="shared" si="22"/>
        <v>#DIV/0!</v>
      </c>
      <c r="H207" s="149"/>
      <c r="I207" s="149"/>
      <c r="J207" s="137" t="e">
        <f t="shared" si="21"/>
        <v>#DIV/0!</v>
      </c>
    </row>
    <row r="208" spans="2:11" s="3" customFormat="1" x14ac:dyDescent="0.25">
      <c r="B208" s="11"/>
      <c r="C208" s="57"/>
      <c r="D208" s="80"/>
      <c r="E208" s="149">
        <f t="shared" si="28"/>
        <v>0</v>
      </c>
      <c r="F208" s="137">
        <f t="shared" si="24"/>
        <v>0</v>
      </c>
      <c r="G208" s="137" t="e">
        <f t="shared" si="22"/>
        <v>#DIV/0!</v>
      </c>
      <c r="H208" s="80"/>
      <c r="I208" s="80"/>
      <c r="J208" s="137" t="e">
        <f t="shared" si="21"/>
        <v>#DIV/0!</v>
      </c>
    </row>
    <row r="209" spans="2:10" s="7" customFormat="1" x14ac:dyDescent="0.25">
      <c r="B209" s="10"/>
      <c r="C209" s="59"/>
      <c r="D209" s="139"/>
      <c r="E209" s="149">
        <f t="shared" si="28"/>
        <v>0</v>
      </c>
      <c r="F209" s="137">
        <f t="shared" si="24"/>
        <v>0</v>
      </c>
      <c r="G209" s="137" t="e">
        <f t="shared" si="22"/>
        <v>#DIV/0!</v>
      </c>
      <c r="H209" s="139"/>
      <c r="I209" s="139"/>
      <c r="J209" s="137" t="e">
        <f>I209/H209*100</f>
        <v>#DIV/0!</v>
      </c>
    </row>
    <row r="210" spans="2:10" s="37" customFormat="1" ht="94.5" x14ac:dyDescent="0.25">
      <c r="B210" s="96" t="s">
        <v>31</v>
      </c>
      <c r="C210" s="97" t="s">
        <v>89</v>
      </c>
      <c r="D210" s="119"/>
      <c r="E210" s="119">
        <f>I210</f>
        <v>0</v>
      </c>
      <c r="F210" s="145">
        <f t="shared" si="24"/>
        <v>0</v>
      </c>
      <c r="G210" s="145" t="e">
        <f t="shared" si="22"/>
        <v>#DIV/0!</v>
      </c>
      <c r="H210" s="119">
        <v>0</v>
      </c>
      <c r="I210" s="119"/>
      <c r="J210" s="145" t="e">
        <f>I210/H210*100</f>
        <v>#DIV/0!</v>
      </c>
    </row>
    <row r="211" spans="2:10" s="120" customFormat="1" ht="105" x14ac:dyDescent="0.25">
      <c r="B211" s="116" t="s">
        <v>126</v>
      </c>
      <c r="C211" s="117" t="s">
        <v>127</v>
      </c>
      <c r="D211" s="118">
        <v>0</v>
      </c>
      <c r="E211" s="118">
        <f>I211</f>
        <v>0</v>
      </c>
      <c r="F211" s="119">
        <f>D211-E211</f>
        <v>0</v>
      </c>
      <c r="G211" s="119" t="e">
        <f>E211/D211*100</f>
        <v>#DIV/0!</v>
      </c>
      <c r="H211" s="118">
        <v>0</v>
      </c>
      <c r="I211" s="118"/>
      <c r="J211" s="118" t="e">
        <f>I211/H211*100</f>
        <v>#DIV/0!</v>
      </c>
    </row>
    <row r="212" spans="2:10" s="37" customFormat="1" ht="31.5" x14ac:dyDescent="0.25">
      <c r="B212" s="27" t="s">
        <v>154</v>
      </c>
      <c r="C212" s="72" t="s">
        <v>2</v>
      </c>
      <c r="D212" s="140">
        <f>D30+D69</f>
        <v>419631</v>
      </c>
      <c r="E212" s="140">
        <f>E30+E69</f>
        <v>750</v>
      </c>
      <c r="F212" s="140">
        <f>F30+F69</f>
        <v>418881</v>
      </c>
      <c r="G212" s="140">
        <f>G30+G91</f>
        <v>0.32101354677167376</v>
      </c>
      <c r="H212" s="140">
        <f>H30+H69</f>
        <v>6442</v>
      </c>
      <c r="I212" s="140">
        <f>I30+I69</f>
        <v>750</v>
      </c>
      <c r="J212" s="140" t="e">
        <f>J30+J91</f>
        <v>#DIV/0!</v>
      </c>
    </row>
    <row r="213" spans="2:10" s="37" customFormat="1" ht="31.5" x14ac:dyDescent="0.25">
      <c r="B213" s="27" t="s">
        <v>104</v>
      </c>
      <c r="C213" s="73" t="s">
        <v>21</v>
      </c>
      <c r="D213" s="140">
        <f>D130+D206</f>
        <v>3597684</v>
      </c>
      <c r="E213" s="140">
        <f>E130+E206</f>
        <v>580097.68999999994</v>
      </c>
      <c r="F213" s="140">
        <f>F130+F206</f>
        <v>3017586.3099999996</v>
      </c>
      <c r="G213" s="141">
        <f t="shared" ref="G213:G218" si="29">E213/D213*100</f>
        <v>16.124197956240735</v>
      </c>
      <c r="H213" s="140">
        <f>H130+H206</f>
        <v>1016387</v>
      </c>
      <c r="I213" s="140">
        <f>I130+I206</f>
        <v>580097.68999999994</v>
      </c>
      <c r="J213" s="141">
        <f t="shared" ref="J213:J218" si="30">I213/H213*100</f>
        <v>57.074489343134061</v>
      </c>
    </row>
    <row r="214" spans="2:10" s="37" customFormat="1" ht="31.5" x14ac:dyDescent="0.25">
      <c r="B214" s="27" t="s">
        <v>153</v>
      </c>
      <c r="C214" s="74" t="s">
        <v>22</v>
      </c>
      <c r="D214" s="140">
        <f>D210+D91+D120+D206</f>
        <v>209620</v>
      </c>
      <c r="E214" s="140">
        <f>E210+E91+E120</f>
        <v>0</v>
      </c>
      <c r="F214" s="141">
        <f t="shared" ref="F214:F218" si="31">D214-E214</f>
        <v>209620</v>
      </c>
      <c r="G214" s="141">
        <f t="shared" si="29"/>
        <v>0</v>
      </c>
      <c r="H214" s="140">
        <f>H210+H91+H120</f>
        <v>0</v>
      </c>
      <c r="I214" s="140">
        <f>I210+I91+I120</f>
        <v>0</v>
      </c>
      <c r="J214" s="141" t="e">
        <f t="shared" si="30"/>
        <v>#DIV/0!</v>
      </c>
    </row>
    <row r="215" spans="2:10" s="37" customFormat="1" x14ac:dyDescent="0.25">
      <c r="B215" s="71"/>
      <c r="C215" s="79"/>
      <c r="D215" s="142"/>
      <c r="E215" s="142"/>
      <c r="F215" s="143"/>
      <c r="G215" s="143"/>
      <c r="H215" s="142"/>
      <c r="I215" s="142"/>
      <c r="J215" s="143"/>
    </row>
    <row r="216" spans="2:10" ht="19.5" x14ac:dyDescent="0.25">
      <c r="B216" s="75" t="s">
        <v>105</v>
      </c>
      <c r="C216" s="76"/>
      <c r="D216" s="80">
        <f>D30+D130+D69</f>
        <v>4017315</v>
      </c>
      <c r="E216" s="80">
        <f>E30+E130+E69+E206</f>
        <v>580847.68999999994</v>
      </c>
      <c r="F216" s="80">
        <f>F30+F130+F91</f>
        <v>3250471.3099999996</v>
      </c>
      <c r="G216" s="138">
        <f t="shared" si="29"/>
        <v>14.458604565487146</v>
      </c>
      <c r="H216" s="80">
        <f>H30+H130+H69</f>
        <v>1022829</v>
      </c>
      <c r="I216" s="80">
        <f>I30+I130+I69+I206</f>
        <v>580847.68999999994</v>
      </c>
      <c r="J216" s="138">
        <f t="shared" si="30"/>
        <v>56.788347807893594</v>
      </c>
    </row>
    <row r="217" spans="2:10" x14ac:dyDescent="0.25">
      <c r="C217" s="76"/>
      <c r="D217" s="80"/>
      <c r="E217" s="80"/>
      <c r="F217" s="138"/>
      <c r="G217" s="138"/>
      <c r="H217" s="80"/>
      <c r="I217" s="80"/>
      <c r="J217" s="138"/>
    </row>
    <row r="218" spans="2:10" ht="19.5" x14ac:dyDescent="0.25">
      <c r="B218" s="75" t="s">
        <v>106</v>
      </c>
      <c r="C218" s="76"/>
      <c r="D218" s="80">
        <f>D216+D214</f>
        <v>4226935</v>
      </c>
      <c r="E218" s="80">
        <f>E216+E214</f>
        <v>580847.68999999994</v>
      </c>
      <c r="F218" s="138">
        <f t="shared" si="31"/>
        <v>3646087.31</v>
      </c>
      <c r="G218" s="138">
        <f t="shared" si="29"/>
        <v>13.741580838125023</v>
      </c>
      <c r="H218" s="80">
        <f>H216+H214</f>
        <v>1022829</v>
      </c>
      <c r="I218" s="80">
        <f>I216+I214</f>
        <v>580847.68999999994</v>
      </c>
      <c r="J218" s="138">
        <f t="shared" si="30"/>
        <v>56.788347807893594</v>
      </c>
    </row>
    <row r="219" spans="2:10" x14ac:dyDescent="0.25">
      <c r="D219" s="5">
        <v>4017315</v>
      </c>
      <c r="I219" s="113"/>
    </row>
    <row r="220" spans="2:10" x14ac:dyDescent="0.25">
      <c r="D220" s="47">
        <f>D219-D218</f>
        <v>-209620</v>
      </c>
      <c r="G220" s="113">
        <f>D216-H216</f>
        <v>2994486</v>
      </c>
      <c r="I220" s="113">
        <f>I218-E218</f>
        <v>0</v>
      </c>
    </row>
    <row r="221" spans="2:10" x14ac:dyDescent="0.25">
      <c r="H221" s="61">
        <v>1022829</v>
      </c>
    </row>
    <row r="222" spans="2:10" x14ac:dyDescent="0.25">
      <c r="H222" s="61">
        <f>H221-H218</f>
        <v>0</v>
      </c>
    </row>
    <row r="223" spans="2:10" x14ac:dyDescent="0.25">
      <c r="H223" s="113"/>
    </row>
    <row r="224" spans="2:10" x14ac:dyDescent="0.25">
      <c r="D224" s="47"/>
      <c r="E224" s="61"/>
      <c r="F224" s="47"/>
      <c r="G224" s="47"/>
      <c r="H224" s="61"/>
      <c r="I224" s="61"/>
      <c r="J224" s="47"/>
    </row>
  </sheetData>
  <mergeCells count="5">
    <mergeCell ref="A1:J1"/>
    <mergeCell ref="B3:J3"/>
    <mergeCell ref="B4:B5"/>
    <mergeCell ref="C4:G4"/>
    <mergeCell ref="H4:J4"/>
  </mergeCells>
  <phoneticPr fontId="8" type="noConversion"/>
  <pageMargins left="0.23622047244094491" right="0.23622047244094491" top="0.27559055118110237" bottom="0.19685039370078741" header="0.19685039370078741" footer="0.19685039370078741"/>
  <pageSetup paperSize="9" scale="36" fitToHeight="2" orientation="portrait" r:id="rId1"/>
  <rowBreaks count="3" manualBreakCount="3">
    <brk id="29" max="9" man="1"/>
    <brk id="129" max="9" man="1"/>
    <brk id="19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ДУЗ №37</vt:lpstr>
      <vt:lpstr>'ДУЗ №37'!Область_печати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2021-03-15T10:37:54Z</dcterms:modified>
</cp:coreProperties>
</file>